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59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9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55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62.xml" ContentType="application/vnd.openxmlformats-officedocument.spreadsheetml.queryTable+xml"/>
  <Override PartName="/xl/connections.xml" ContentType="application/vnd.openxmlformats-officedocument.spreadsheetml.connections+xml"/>
  <Override PartName="/xl/queryTables/queryTable13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60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30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54.xml" ContentType="application/vnd.openxmlformats-officedocument.spreadsheetml.queryTable+xml"/>
  <Override PartName="/xl/workbook.xml" ContentType="application/vnd.openxmlformats-officedocument.spreadsheetml.sheet.main+xml"/>
  <Override PartName="/xl/queryTables/queryTable1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61.xml" ContentType="application/vnd.openxmlformats-officedocument.spreadsheetml.query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50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4520" windowHeight="12795"/>
  </bookViews>
  <sheets>
    <sheet name="CRO" sheetId="17" r:id="rId1"/>
    <sheet name="Plan Servicos" sheetId="18" r:id="rId2"/>
  </sheets>
  <definedNames>
    <definedName name="_xlnm.Print_Area" localSheetId="0">CRO!$A$1:$N$21</definedName>
    <definedName name="_xlnm.Print_Area" localSheetId="1">'Plan Servicos'!$A$1:$J$54</definedName>
    <definedName name="DadosExternos2_1756" localSheetId="1">'Plan Servicos'!$A$7:$C$24</definedName>
    <definedName name="DadosExternos2_1757" localSheetId="1">'Plan Servicos'!$A$7:$C$24</definedName>
    <definedName name="DadosExternos2_1758" localSheetId="1">'Plan Servicos'!$A$7:$C$24</definedName>
    <definedName name="DadosExternos2_1759" localSheetId="1">'Plan Servicos'!$A$7:$C$24</definedName>
    <definedName name="DadosExternos2_1760" localSheetId="1">'Plan Servicos'!$A$7:$C$24</definedName>
    <definedName name="DadosExternos2_1761" localSheetId="1">'Plan Servicos'!$A$7:$C$24</definedName>
    <definedName name="DadosExternos2_1762" localSheetId="1">'Plan Servicos'!$A$7:$C$24</definedName>
    <definedName name="DadosExternos2_1763" localSheetId="1">'Plan Servicos'!$A$7:$C$24</definedName>
    <definedName name="DadosExternos2_1764" localSheetId="1">'Plan Servicos'!$A$7:$C$24</definedName>
    <definedName name="DadosExternos2_1765" localSheetId="1">'Plan Servicos'!$A$7:$C$24</definedName>
    <definedName name="DadosExternos2_1766" localSheetId="1">'Plan Servicos'!$A$7:$C$24</definedName>
    <definedName name="DadosExternos2_1767" localSheetId="1">'Plan Servicos'!$A$7:$C$24</definedName>
    <definedName name="DadosExternos2_1768" localSheetId="1">'Plan Servicos'!$A$7:$C$24</definedName>
    <definedName name="DadosExternos2_1769" localSheetId="1">'Plan Servicos'!$A$7:$C$24</definedName>
    <definedName name="DadosExternos2_1770" localSheetId="1">'Plan Servicos'!$A$7:$C$24</definedName>
    <definedName name="DadosExternos2_1771" localSheetId="1">'Plan Servicos'!$A$7:$C$24</definedName>
    <definedName name="DadosExternos2_1772" localSheetId="1">'Plan Servicos'!$A$7:$C$24</definedName>
    <definedName name="DadosExternos2_1773" localSheetId="1">'Plan Servicos'!$A$7:$C$24</definedName>
    <definedName name="DadosExternos2_1774" localSheetId="1">'Plan Servicos'!$A$7:$C$24</definedName>
    <definedName name="DadosExternos2_1775" localSheetId="1">'Plan Servicos'!$A$7:$C$24</definedName>
    <definedName name="DadosExternos2_1776" localSheetId="1">'Plan Servicos'!$A$7:$C$24</definedName>
    <definedName name="DadosExternos2_1777" localSheetId="1">'Plan Servicos'!$A$7:$C$24</definedName>
    <definedName name="DadosExternos2_1778" localSheetId="1">'Plan Servicos'!$A$7:$C$24</definedName>
    <definedName name="DadosExternos2_1779" localSheetId="1">'Plan Servicos'!$A$7:$C$24</definedName>
    <definedName name="DadosExternos2_1780" localSheetId="1">'Plan Servicos'!$A$7:$C$24</definedName>
    <definedName name="DadosExternos2_1781" localSheetId="1">'Plan Servicos'!$A$7:$C$24</definedName>
    <definedName name="DadosExternos2_1782" localSheetId="1">'Plan Servicos'!$A$7:$C$24</definedName>
    <definedName name="DadosExternos2_1783" localSheetId="1">'Plan Servicos'!$A$7:$C$24</definedName>
    <definedName name="DadosExternos2_1784" localSheetId="1">'Plan Servicos'!$A$7:$C$24</definedName>
    <definedName name="DadosExternos2_1785" localSheetId="1">'Plan Servicos'!$A$7:$C$24</definedName>
    <definedName name="DadosExternos2_1786" localSheetId="1">'Plan Servicos'!$A$7:$C$24</definedName>
    <definedName name="DadosExternos2_1787" localSheetId="1">'Plan Servicos'!$A$7:$C$24</definedName>
    <definedName name="DadosExternos2_1788" localSheetId="1">'Plan Servicos'!$A$7:$C$24</definedName>
    <definedName name="DadosExternos2_1789" localSheetId="1">'Plan Servicos'!$A$7:$C$24</definedName>
    <definedName name="DadosExternos2_1790" localSheetId="1">'Plan Servicos'!$A$7:$C$24</definedName>
    <definedName name="DadosExternos2_1791" localSheetId="1">'Plan Servicos'!$A$7:$C$24</definedName>
    <definedName name="DadosExternos2_1792" localSheetId="1">'Plan Servicos'!$A$7:$C$24</definedName>
    <definedName name="DadosExternos2_1793" localSheetId="1">'Plan Servicos'!$A$7:$C$24</definedName>
    <definedName name="DadosExternos2_1794" localSheetId="1">'Plan Servicos'!$A$7:$C$24</definedName>
    <definedName name="DadosExternos2_1795" localSheetId="1">'Plan Servicos'!$A$7:$C$24</definedName>
    <definedName name="DadosExternos2_1796" localSheetId="1">'Plan Servicos'!$A$7:$C$24</definedName>
    <definedName name="DadosExternos2_1797" localSheetId="1">'Plan Servicos'!$A$7:$C$24</definedName>
    <definedName name="DadosExternos2_1798" localSheetId="1">'Plan Servicos'!$A$7:$C$24</definedName>
    <definedName name="DadosExternos2_1799" localSheetId="1">'Plan Servicos'!$A$7:$C$24</definedName>
    <definedName name="DadosExternos2_1800" localSheetId="1">'Plan Servicos'!$A$7:$C$24</definedName>
    <definedName name="DadosExternos2_1801" localSheetId="1">'Plan Servicos'!$A$7:$C$24</definedName>
    <definedName name="DadosExternos2_1802" localSheetId="1">'Plan Servicos'!$A$7:$C$24</definedName>
    <definedName name="DadosExternos2_1803" localSheetId="1">'Plan Servicos'!$A$7:$C$24</definedName>
    <definedName name="DadosExternos2_1804" localSheetId="1">'Plan Servicos'!$A$7:$C$24</definedName>
    <definedName name="DadosExternos2_1805" localSheetId="1">'Plan Servicos'!$A$7:$C$24</definedName>
    <definedName name="DadosExternos2_1806" localSheetId="1">'Plan Servicos'!$A$7:$C$24</definedName>
    <definedName name="DadosExternos2_1807" localSheetId="1">'Plan Servicos'!$A$7:$C$24</definedName>
    <definedName name="DadosExternos2_1808" localSheetId="1">'Plan Servicos'!$A$7:$C$24</definedName>
    <definedName name="DadosExternos2_1809" localSheetId="1">'Plan Servicos'!$A$7:$C$24</definedName>
    <definedName name="DadosExternos2_1810" localSheetId="1">'Plan Servicos'!$A$7:$C$24</definedName>
    <definedName name="DadosExternos2_1811" localSheetId="1">'Plan Servicos'!$A$7:$C$24</definedName>
    <definedName name="DadosExternos2_1812" localSheetId="1">'Plan Servicos'!$A$7:$C$24</definedName>
    <definedName name="DadosExternos2_1813" localSheetId="1">'Plan Servicos'!$A$7:$C$24</definedName>
    <definedName name="DadosExternos2_1814" localSheetId="1">'Plan Servicos'!$A$7:$C$24</definedName>
    <definedName name="DadosExternos2_1815" localSheetId="1">'Plan Servicos'!$A$7:$C$24</definedName>
    <definedName name="DadosExternos2_1816" localSheetId="1">'Plan Servicos'!$A$7:$C$24</definedName>
    <definedName name="DadosExternos2_1817" localSheetId="1">'Plan Servicos'!$A$7:$C$24</definedName>
    <definedName name="_xlnm.Print_Titles" localSheetId="1">'Plan Servicos'!$1:$6</definedName>
  </definedNames>
  <calcPr calcId="124519"/>
</workbook>
</file>

<file path=xl/calcChain.xml><?xml version="1.0" encoding="utf-8"?>
<calcChain xmlns="http://schemas.openxmlformats.org/spreadsheetml/2006/main">
  <c r="F6" i="17"/>
  <c r="C8"/>
  <c r="C7"/>
  <c r="C6"/>
  <c r="B8"/>
  <c r="B7"/>
  <c r="B6"/>
  <c r="A8"/>
  <c r="A7"/>
  <c r="A6"/>
  <c r="F36" i="18"/>
  <c r="E36"/>
  <c r="B46" l="1"/>
  <c r="B44"/>
  <c r="B45"/>
  <c r="E22" l="1"/>
  <c r="F22" s="1"/>
  <c r="E21"/>
  <c r="F21" s="1"/>
  <c r="E32"/>
  <c r="F32" s="1"/>
  <c r="D29"/>
  <c r="E29"/>
  <c r="E31"/>
  <c r="F31" s="1"/>
  <c r="E33"/>
  <c r="F33" s="1"/>
  <c r="E35"/>
  <c r="F35" s="1"/>
  <c r="E37"/>
  <c r="F37" s="1"/>
  <c r="E28"/>
  <c r="F29" l="1"/>
  <c r="E20" l="1"/>
  <c r="F20" s="1"/>
  <c r="E19"/>
  <c r="F19" s="1"/>
  <c r="E14"/>
  <c r="F14" s="1"/>
  <c r="E13"/>
  <c r="F13" s="1"/>
  <c r="E12"/>
  <c r="F12" s="1"/>
  <c r="E11"/>
  <c r="F11" s="1"/>
  <c r="E10"/>
  <c r="F10" s="1"/>
  <c r="E9"/>
  <c r="F9" s="1"/>
  <c r="J8" i="17"/>
  <c r="B2"/>
  <c r="F28" i="18" l="1"/>
  <c r="H8" i="17"/>
  <c r="L8"/>
  <c r="N8"/>
  <c r="F8"/>
  <c r="G16" i="18"/>
  <c r="G24"/>
  <c r="D45" s="1"/>
  <c r="D44" l="1"/>
  <c r="G39"/>
  <c r="D46" s="1"/>
  <c r="G41" l="1"/>
  <c r="E44" s="1"/>
  <c r="E45" l="1"/>
  <c r="E46"/>
  <c r="L6" i="17"/>
  <c r="N6"/>
  <c r="H6"/>
  <c r="J6"/>
  <c r="D47" i="18" l="1"/>
  <c r="N7" i="17" l="1"/>
  <c r="N11" s="1"/>
  <c r="M11" s="1"/>
  <c r="H7"/>
  <c r="H11" s="1"/>
  <c r="G11" s="1"/>
  <c r="J7"/>
  <c r="J11" s="1"/>
  <c r="I11" s="1"/>
  <c r="L7"/>
  <c r="L11" s="1"/>
  <c r="K11" s="1"/>
  <c r="F7"/>
  <c r="F11" s="1"/>
  <c r="C11"/>
  <c r="E47" i="18"/>
  <c r="D6" i="17" l="1"/>
  <c r="D7"/>
  <c r="D8"/>
  <c r="E11"/>
  <c r="E12" s="1"/>
  <c r="G12" s="1"/>
  <c r="I12" s="1"/>
  <c r="K12" s="1"/>
  <c r="M12" s="1"/>
  <c r="F12"/>
  <c r="H12" s="1"/>
  <c r="J12" s="1"/>
  <c r="L12" s="1"/>
  <c r="N12" s="1"/>
  <c r="D11" l="1"/>
</calcChain>
</file>

<file path=xl/connections.xml><?xml version="1.0" encoding="utf-8"?>
<connections xmlns="http://schemas.openxmlformats.org/spreadsheetml/2006/main">
  <connection id="1" name="Conexão531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" name="Conexão531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" name="Conexão5411111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" name="Conexão5411111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" name="Conexão561111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6" name="Conexão561111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7" name="Conexão57111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8" name="Conexão57111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9" name="Conexão5811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0" name="Conexão5811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1" name="Conexão591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2" name="Conexão591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3" name="Conexão60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4" name="Conexão60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5" name="Conexão611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6" name="Conexão611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7" name="Conexão621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8" name="Conexão621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19" name="Conexão631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0" name="Conexão631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1" name="Conexão641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2" name="Conexão641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3" name="Conexão651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4" name="Conexão651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5" name="Conexão661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6" name="Conexão662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7" name="Conexão671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8" name="Conexão6711111111111111111111111111111111112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29" name="Conexão671111111111111111111111111111111112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0" name="Conexão67111111111111111111111111111111112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1" name="Conexão6711111111111111111111111111111112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2" name="Conexão671111111111111111111111111111112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3" name="Conexão67111111111111111111111111111112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4" name="Conexão6711111111111111111111111111112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5" name="Conexão671111111111111111111111111112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6" name="Conexão67111111111111111111111111112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7" name="Conexão6711111111111111111111111112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8" name="Conexão671111111111111111111111112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39" name="Conexão67111111111111111111111112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0" name="Conexão6711111111111111111111112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1" name="Conexão671111111111111111111112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2" name="Conexão67111111111111111111112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3" name="Conexão6711111111111111111112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4" name="Conexão671111111111111111112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5" name="Conexão67111111111111111112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6" name="Conexão6711111111111111112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7" name="Conexão671111111111111112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8" name="Conexão67111111111111112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49" name="Conexão6711111111111112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0" name="Conexão671111111111112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1" name="Conexão67111111111112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2" name="Conexão6711111111112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3" name="Conexão671111111112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4" name="Conexão67111111112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5" name="Conexão6711111112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6" name="Conexão671111112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7" name="Conexão67111112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8" name="Conexão6711112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59" name="Conexão671112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60" name="Conexão67112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61" name="Conexão6712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  <connection id="62" name="Conexão672111111111111111111111111111111111111" type="1" refreshedVersion="0" savePassword="1" background="1" saveData="1">
    <dbPr connection="DRIVER={Centura SQLBase 3.01 32-bit Driver -NT &amp; Win95};UID=SYSADM;PWD=SAMADM;DB=PRCIDADE;SRVR=" command="SELECT G012_GRPITEMPROJ.G012_CDGRPITEMPROJ, G012_GRPITEMPROJ.G012_DC, G013_ITEMPROJ.G013_CDITEMPROJ, G013_ITEMPROJ.G013_DC, G016_ITEMXSUBITEM.G014_CDSUBITEMPROJ, G014_SUBITEMPROJ.G014_DC, G014_SUBITEMPROJ.G014_UN_x000d_&#10;FROM SYSADM.G012_GRPITEMPROJ G012_GRPITEMPROJ, SYSADM.G013_ITEMPROJ G013_ITEMPROJ, SYSADM.G014_SUBITEMPROJ G014_SUBITEMPROJ, SYSADM.G015_GRPXITEM G015_GRPXITEM, SYSADM.G016_ITEMXSUBITEM G016_ITEMXSUBITEM_x000d_&#10;WHERE G016_ITEMXSUBITEM.G013_CDITEMPROJ = G015_GRPXITEM.G013_CDITEMPROJ AND G012_GRPITEMPROJ.G012_CDGRPITEMPROJ = G015_GRPXITEM.G012_CDGRPITEMPROJ AND G013_ITEMPROJ.G013_CDITEMPROJ = G015_GRPXITEM.G013_CDITEMPROJ AND G013_ITEMPROJ.G013_CDITEMPROJ = G016_ITEMXSUBITEM.G013_CDITEMPROJ AND G014_SUBITEMPROJ.G014_CDSUBITEMPROJ = G016_ITEMXSUBITEM.G014_CDSUBITEMPROJ AND ((G012_GRPITEMPROJ.G012_CDGRPITEMPROJ=9))"/>
  </connection>
</connections>
</file>

<file path=xl/sharedStrings.xml><?xml version="1.0" encoding="utf-8"?>
<sst xmlns="http://schemas.openxmlformats.org/spreadsheetml/2006/main" count="139" uniqueCount="93">
  <si>
    <t>m²</t>
  </si>
  <si>
    <t>ITEM</t>
  </si>
  <si>
    <t>TOTAL</t>
  </si>
  <si>
    <t xml:space="preserve"> </t>
  </si>
  <si>
    <t>CRONOGRAMA FÍSICO FINANCEIRO</t>
  </si>
  <si>
    <t>MÊS 01</t>
  </si>
  <si>
    <t>MÊS 02</t>
  </si>
  <si>
    <t>MÊS 03</t>
  </si>
  <si>
    <t>MÊS 04</t>
  </si>
  <si>
    <t>MÊS 05</t>
  </si>
  <si>
    <t>SERVIÇOS</t>
  </si>
  <si>
    <t>VALOR</t>
  </si>
  <si>
    <t>%</t>
  </si>
  <si>
    <t>TOTAL GERAL - R$</t>
  </si>
  <si>
    <t>TOTAL - ACUMULADO</t>
  </si>
  <si>
    <t>ANEXO - I</t>
  </si>
  <si>
    <t>UNID</t>
  </si>
  <si>
    <t>UNITARIO</t>
  </si>
  <si>
    <t>PARCIAL</t>
  </si>
  <si>
    <t>QUADRO RESUMO</t>
  </si>
  <si>
    <t xml:space="preserve">ITEM </t>
  </si>
  <si>
    <t>QUANT.</t>
  </si>
  <si>
    <t>OBRA -</t>
  </si>
  <si>
    <t>MUNICIPIO DE APUCARANA - PARANÁ</t>
  </si>
  <si>
    <t>ANEXO - II</t>
  </si>
  <si>
    <t>REFORMA VERTEDOURO</t>
  </si>
  <si>
    <t>Demolição manual -rompedor peso 17 kg - gerador</t>
  </si>
  <si>
    <t>m³</t>
  </si>
  <si>
    <t>Regularização e compactação manual em camadas de 20 cm</t>
  </si>
  <si>
    <t>Fornecimento de pedras brutas (rachão) espessura de 0,30 m - incluindo transporte</t>
  </si>
  <si>
    <t>MOVIMENTO DE TERRA E ACERTO CRISTA DA REPRESA</t>
  </si>
  <si>
    <t xml:space="preserve">Escavação,  carga e transporte de material de 1ª categoria - DMT 5 km </t>
  </si>
  <si>
    <t>m</t>
  </si>
  <si>
    <t>TOTAL R$</t>
  </si>
  <si>
    <t>Escavação e acerto com escavadeira hidráulica de  21 ton. - com bota fora local indicado credenciado - espessura 30 cm</t>
  </si>
  <si>
    <r>
      <t>Fornecimento e aplicação de concreto</t>
    </r>
    <r>
      <rPr>
        <b/>
        <sz val="11"/>
        <color indexed="8"/>
        <rFont val="Calibri"/>
        <family val="2"/>
        <scheme val="minor"/>
      </rPr>
      <t xml:space="preserve"> FCK 20 MPA</t>
    </r>
    <r>
      <rPr>
        <sz val="11"/>
        <color indexed="8"/>
        <rFont val="Calibri"/>
        <family val="2"/>
        <scheme val="minor"/>
      </rPr>
      <t xml:space="preserve"> com espessura mínima de 15 (cinco) cm, alisamento e vibração</t>
    </r>
  </si>
  <si>
    <t>Limpeza com remoção entulhos e vegetação com retida do material inservível e deposito em local credenciado</t>
  </si>
  <si>
    <t>Espalhamento, Regularização e compactação manual em camadas de 20 cm, com pé de carneiro</t>
  </si>
  <si>
    <t>Eng. Angela Stoian - CREA PR 61.880/D</t>
  </si>
  <si>
    <t>Responsavel pela elaboração do orçamento</t>
  </si>
  <si>
    <t>BDI</t>
  </si>
  <si>
    <t>Mercado</t>
  </si>
  <si>
    <t>01.02</t>
  </si>
  <si>
    <t>01.02.01</t>
  </si>
  <si>
    <t>01.01</t>
  </si>
  <si>
    <t>01.01.01</t>
  </si>
  <si>
    <t>01.01.02</t>
  </si>
  <si>
    <t>01.01.03</t>
  </si>
  <si>
    <t>01.01.04</t>
  </si>
  <si>
    <t>01.01.05</t>
  </si>
  <si>
    <t>01.01.06</t>
  </si>
  <si>
    <t>01.02.02</t>
  </si>
  <si>
    <t>01.02.03</t>
  </si>
  <si>
    <t>SUBTOTAL - 01.01</t>
  </si>
  <si>
    <t>SUBTOTAL - 01.02</t>
  </si>
  <si>
    <r>
      <t xml:space="preserve">Fornecimento e aplicação de </t>
    </r>
    <r>
      <rPr>
        <b/>
        <sz val="11"/>
        <color theme="1"/>
        <rFont val="Calibri"/>
        <family val="2"/>
        <scheme val="minor"/>
      </rPr>
      <t>gabião</t>
    </r>
    <r>
      <rPr>
        <sz val="11"/>
        <color theme="1"/>
        <rFont val="Calibri"/>
        <family val="2"/>
        <scheme val="minor"/>
      </rPr>
      <t>, incluindo as pedras brutas</t>
    </r>
  </si>
  <si>
    <t>DRENAGEM</t>
  </si>
  <si>
    <t>Plantio de Grama em Placas</t>
  </si>
  <si>
    <t>Escavação Mecânica de Valas -  2ª Cat.</t>
  </si>
  <si>
    <t>Reaterro mecânico COM Apiloamento</t>
  </si>
  <si>
    <t>Rede de galerias de águas pluviais, incluindo: fornecimento de tubos de concreto PB, assentamento e rejuntamento nos  seguintes diâmetros:</t>
  </si>
  <si>
    <t>Tubos com diâmetro - 0,40 m</t>
  </si>
  <si>
    <t>Poços e Caixas</t>
  </si>
  <si>
    <t>ud</t>
  </si>
  <si>
    <t>Serviços iniciais - (Movimento de terra)</t>
  </si>
  <si>
    <t>Canaletas meio Tubo com diâmetro - 0,40 m</t>
  </si>
  <si>
    <t>Canaletas com grelhas - de concreto - 0,30x0,42x0,60 m</t>
  </si>
  <si>
    <t>01.02.04</t>
  </si>
  <si>
    <t>SUBTOTAL - 02.03</t>
  </si>
  <si>
    <t>01.03</t>
  </si>
  <si>
    <t>01.03.01</t>
  </si>
  <si>
    <t>01.03.01.01</t>
  </si>
  <si>
    <t>01.03.01.02</t>
  </si>
  <si>
    <t>01.03.02</t>
  </si>
  <si>
    <t>01.03.02.01</t>
  </si>
  <si>
    <t>01.03.02.02</t>
  </si>
  <si>
    <t>01.03.02.03</t>
  </si>
  <si>
    <t>01.03.02.04</t>
  </si>
  <si>
    <t>01.03.02.05</t>
  </si>
  <si>
    <t>01.03.02.06</t>
  </si>
  <si>
    <t>PLANILHA - "SERVIÇOS DE RECUPERAÇÃO DE BARREGEM/VERTEDOURO NO PARQUE DA REDENÇÃO"</t>
  </si>
  <si>
    <t>RECUPERAÇÃO DA BARRAGEM/VERTEDOURO</t>
  </si>
  <si>
    <t>TOTAL (R$)</t>
  </si>
  <si>
    <t>VALOR(R$)</t>
  </si>
  <si>
    <t>SINAPI PR - ABRIL/2021</t>
  </si>
  <si>
    <t>93.360</t>
  </si>
  <si>
    <t>97949</t>
  </si>
  <si>
    <t>Boca de Bolo sem grade - em alvenaria padrão PMA</t>
  </si>
  <si>
    <t>01.03.02.07</t>
  </si>
  <si>
    <t>Tampa em ferro fundido para B Lobo - com 135 kg - 30x60 cm - padrão PMA</t>
  </si>
  <si>
    <t>DER 603100</t>
  </si>
  <si>
    <t>Caixa de passagem (1,0 x 1,0 x1,0) m livres - em alvenaria com tampa e fundo em concreto armado com esp. Minima de 0,15 m</t>
  </si>
  <si>
    <t>Apucarana, 11 de junho de 2.021.</t>
  </si>
</sst>
</file>

<file path=xl/styles.xml><?xml version="1.0" encoding="utf-8"?>
<styleSheet xmlns="http://schemas.openxmlformats.org/spreadsheetml/2006/main">
  <numFmts count="1">
    <numFmt numFmtId="164" formatCode="#,##0.000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4" fontId="7" fillId="3" borderId="1" xfId="0" applyNumberFormat="1" applyFont="1" applyFill="1" applyBorder="1"/>
    <xf numFmtId="4" fontId="7" fillId="3" borderId="2" xfId="0" applyNumberFormat="1" applyFont="1" applyFill="1" applyBorder="1"/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3" fontId="8" fillId="0" borderId="4" xfId="0" quotePrefix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7" xfId="0" applyNumberFormat="1" applyFont="1" applyFill="1" applyBorder="1"/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/>
    <xf numFmtId="4" fontId="8" fillId="0" borderId="9" xfId="0" applyNumberFormat="1" applyFont="1" applyFill="1" applyBorder="1"/>
    <xf numFmtId="4" fontId="8" fillId="0" borderId="10" xfId="0" applyNumberFormat="1" applyFont="1" applyFill="1" applyBorder="1"/>
    <xf numFmtId="0" fontId="8" fillId="0" borderId="0" xfId="0" applyFont="1" applyFill="1" applyAlignment="1">
      <alignment horizontal="center"/>
    </xf>
    <xf numFmtId="4" fontId="8" fillId="0" borderId="0" xfId="0" applyNumberFormat="1" applyFont="1"/>
    <xf numFmtId="4" fontId="8" fillId="0" borderId="1" xfId="0" applyNumberFormat="1" applyFont="1" applyFill="1" applyBorder="1"/>
    <xf numFmtId="0" fontId="8" fillId="0" borderId="6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8" fillId="0" borderId="7" xfId="0" applyNumberFormat="1" applyFont="1" applyBorder="1"/>
    <xf numFmtId="0" fontId="7" fillId="0" borderId="6" xfId="0" applyFont="1" applyBorder="1"/>
    <xf numFmtId="0" fontId="7" fillId="0" borderId="0" xfId="0" applyFont="1" applyBorder="1" applyAlignment="1"/>
    <xf numFmtId="3" fontId="8" fillId="3" borderId="20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 wrapText="1"/>
    </xf>
    <xf numFmtId="4" fontId="8" fillId="3" borderId="20" xfId="0" applyNumberFormat="1" applyFont="1" applyFill="1" applyBorder="1" applyAlignment="1">
      <alignment vertical="center" wrapText="1"/>
    </xf>
    <xf numFmtId="4" fontId="8" fillId="3" borderId="25" xfId="0" applyNumberFormat="1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/>
    </xf>
    <xf numFmtId="0" fontId="7" fillId="3" borderId="26" xfId="0" applyFont="1" applyFill="1" applyBorder="1"/>
    <xf numFmtId="4" fontId="7" fillId="3" borderId="26" xfId="0" applyNumberFormat="1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/>
    <xf numFmtId="4" fontId="8" fillId="0" borderId="28" xfId="0" applyNumberFormat="1" applyFont="1" applyFill="1" applyBorder="1"/>
    <xf numFmtId="4" fontId="8" fillId="0" borderId="24" xfId="0" applyNumberFormat="1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2" borderId="0" xfId="0" applyFont="1" applyFill="1"/>
    <xf numFmtId="0" fontId="6" fillId="2" borderId="0" xfId="0" applyFont="1" applyFill="1"/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1" fontId="12" fillId="2" borderId="17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left" vertical="center" indent="2"/>
    </xf>
    <xf numFmtId="0" fontId="12" fillId="2" borderId="4" xfId="0" applyFont="1" applyFill="1" applyBorder="1" applyAlignment="1" applyProtection="1">
      <alignment horizontal="center" vertical="center"/>
    </xf>
    <xf numFmtId="4" fontId="12" fillId="0" borderId="18" xfId="0" applyNumberFormat="1" applyFont="1" applyFill="1" applyBorder="1" applyAlignment="1" applyProtection="1">
      <alignment horizontal="right" vertical="center"/>
      <protection locked="0"/>
    </xf>
    <xf numFmtId="4" fontId="12" fillId="0" borderId="4" xfId="0" applyNumberFormat="1" applyFont="1" applyFill="1" applyBorder="1" applyAlignment="1" applyProtection="1">
      <alignment horizontal="right" vertical="center"/>
      <protection locked="0"/>
    </xf>
    <xf numFmtId="4" fontId="12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9" xfId="0" applyNumberFormat="1" applyFont="1" applyFill="1" applyBorder="1" applyAlignment="1">
      <alignment horizontal="right"/>
    </xf>
    <xf numFmtId="4" fontId="6" fillId="2" borderId="34" xfId="0" applyNumberFormat="1" applyFont="1" applyFill="1" applyBorder="1" applyAlignment="1">
      <alignment horizontal="right" vertical="center"/>
    </xf>
    <xf numFmtId="0" fontId="6" fillId="0" borderId="39" xfId="0" applyFont="1" applyBorder="1" applyAlignment="1">
      <alignment vertical="center" wrapText="1"/>
    </xf>
    <xf numFmtId="4" fontId="6" fillId="2" borderId="29" xfId="0" applyNumberFormat="1" applyFont="1" applyFill="1" applyBorder="1" applyAlignment="1">
      <alignment horizontal="right" vertical="center"/>
    </xf>
    <xf numFmtId="0" fontId="6" fillId="0" borderId="43" xfId="0" applyFont="1" applyBorder="1" applyAlignment="1">
      <alignment horizontal="left" vertical="center" wrapText="1"/>
    </xf>
    <xf numFmtId="4" fontId="12" fillId="2" borderId="43" xfId="0" applyNumberFormat="1" applyFont="1" applyFill="1" applyBorder="1" applyAlignment="1" applyProtection="1">
      <alignment vertical="center" wrapText="1"/>
      <protection locked="0"/>
    </xf>
    <xf numFmtId="0" fontId="6" fillId="0" borderId="43" xfId="0" applyFont="1" applyBorder="1" applyAlignment="1">
      <alignment vertical="center" wrapText="1"/>
    </xf>
    <xf numFmtId="1" fontId="11" fillId="2" borderId="38" xfId="0" applyNumberFormat="1" applyFont="1" applyFill="1" applyBorder="1" applyAlignment="1" applyProtection="1">
      <alignment vertical="center" wrapText="1"/>
    </xf>
    <xf numFmtId="4" fontId="12" fillId="2" borderId="39" xfId="0" applyNumberFormat="1" applyFont="1" applyFill="1" applyBorder="1" applyAlignment="1" applyProtection="1">
      <alignment vertical="center" wrapText="1"/>
      <protection locked="0"/>
    </xf>
    <xf numFmtId="1" fontId="11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49" fontId="12" fillId="2" borderId="0" xfId="0" applyNumberFormat="1" applyFont="1" applyFill="1" applyBorder="1" applyAlignment="1" applyProtection="1">
      <alignment horizontal="center" vertical="center" wrapText="1"/>
    </xf>
    <xf numFmtId="4" fontId="12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49" fontId="12" fillId="2" borderId="36" xfId="0" applyNumberFormat="1" applyFont="1" applyFill="1" applyBorder="1" applyAlignment="1" applyProtection="1">
      <alignment horizontal="center" vertical="center" wrapText="1"/>
    </xf>
    <xf numFmtId="49" fontId="12" fillId="2" borderId="1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2" borderId="0" xfId="0" applyFont="1" applyFill="1"/>
    <xf numFmtId="49" fontId="12" fillId="2" borderId="43" xfId="0" applyNumberFormat="1" applyFont="1" applyFill="1" applyBorder="1" applyAlignment="1" applyProtection="1">
      <alignment horizontal="center" vertical="center" wrapText="1"/>
    </xf>
    <xf numFmtId="4" fontId="12" fillId="2" borderId="43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4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3" xfId="0" applyNumberFormat="1" applyFont="1" applyFill="1" applyBorder="1" applyAlignment="1" applyProtection="1">
      <alignment horizontal="center" vertical="center" wrapText="1"/>
    </xf>
    <xf numFmtId="4" fontId="11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right" vertical="center" wrapText="1"/>
    </xf>
    <xf numFmtId="49" fontId="11" fillId="3" borderId="41" xfId="0" applyNumberFormat="1" applyFont="1" applyFill="1" applyBorder="1" applyAlignment="1" applyProtection="1">
      <alignment horizontal="center" vertical="center" wrapText="1"/>
    </xf>
    <xf numFmtId="4" fontId="11" fillId="3" borderId="41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 wrapText="1"/>
    </xf>
    <xf numFmtId="49" fontId="11" fillId="2" borderId="0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44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45" xfId="0" applyNumberFormat="1" applyFont="1" applyFill="1" applyBorder="1" applyAlignment="1" applyProtection="1">
      <alignment horizontal="center" vertical="center" wrapText="1"/>
    </xf>
    <xf numFmtId="4" fontId="10" fillId="3" borderId="21" xfId="0" applyNumberFormat="1" applyFont="1" applyFill="1" applyBorder="1" applyAlignment="1">
      <alignment vertical="center"/>
    </xf>
    <xf numFmtId="1" fontId="11" fillId="2" borderId="6" xfId="0" applyNumberFormat="1" applyFont="1" applyFill="1" applyBorder="1" applyAlignment="1" applyProtection="1">
      <alignment horizontal="center" vertical="center" wrapText="1"/>
    </xf>
    <xf numFmtId="4" fontId="10" fillId="2" borderId="34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1" fontId="11" fillId="3" borderId="4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>
      <alignment vertical="center"/>
    </xf>
    <xf numFmtId="1" fontId="11" fillId="2" borderId="42" xfId="0" applyNumberFormat="1" applyFont="1" applyFill="1" applyBorder="1" applyAlignment="1" applyProtection="1">
      <alignment horizontal="center" vertical="center" wrapText="1"/>
    </xf>
    <xf numFmtId="4" fontId="6" fillId="2" borderId="19" xfId="0" applyNumberFormat="1" applyFont="1" applyFill="1" applyBorder="1" applyAlignment="1">
      <alignment vertical="center"/>
    </xf>
    <xf numFmtId="1" fontId="11" fillId="2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 wrapText="1"/>
    </xf>
    <xf numFmtId="4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" fontId="12" fillId="2" borderId="17" xfId="0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>
      <alignment horizontal="right"/>
    </xf>
    <xf numFmtId="0" fontId="10" fillId="2" borderId="43" xfId="0" applyFont="1" applyFill="1" applyBorder="1" applyAlignment="1">
      <alignment horizontal="right"/>
    </xf>
    <xf numFmtId="0" fontId="9" fillId="4" borderId="43" xfId="0" applyFont="1" applyFill="1" applyBorder="1" applyAlignment="1">
      <alignment horizontal="right"/>
    </xf>
    <xf numFmtId="0" fontId="9" fillId="4" borderId="49" xfId="0" applyFont="1" applyFill="1" applyBorder="1" applyAlignment="1">
      <alignment horizontal="right"/>
    </xf>
    <xf numFmtId="4" fontId="9" fillId="4" borderId="36" xfId="0" applyNumberFormat="1" applyFont="1" applyFill="1" applyBorder="1" applyAlignment="1">
      <alignment horizontal="right"/>
    </xf>
    <xf numFmtId="4" fontId="6" fillId="2" borderId="43" xfId="0" applyNumberFormat="1" applyFont="1" applyFill="1" applyBorder="1" applyAlignment="1">
      <alignment horizontal="right"/>
    </xf>
    <xf numFmtId="4" fontId="10" fillId="2" borderId="43" xfId="0" applyNumberFormat="1" applyFont="1" applyFill="1" applyBorder="1" applyAlignment="1">
      <alignment horizontal="right"/>
    </xf>
    <xf numFmtId="4" fontId="6" fillId="2" borderId="0" xfId="0" applyNumberFormat="1" applyFont="1" applyFill="1"/>
    <xf numFmtId="4" fontId="6" fillId="0" borderId="0" xfId="0" applyNumberFormat="1" applyFont="1"/>
    <xf numFmtId="4" fontId="12" fillId="0" borderId="0" xfId="0" applyNumberFormat="1" applyFont="1"/>
    <xf numFmtId="1" fontId="11" fillId="2" borderId="6" xfId="0" applyNumberFormat="1" applyFont="1" applyFill="1" applyBorder="1" applyAlignment="1" applyProtection="1">
      <alignment vertical="center" wrapText="1"/>
    </xf>
    <xf numFmtId="0" fontId="5" fillId="0" borderId="40" xfId="0" applyFont="1" applyBorder="1" applyAlignment="1">
      <alignment vertical="center" wrapText="1"/>
    </xf>
    <xf numFmtId="49" fontId="12" fillId="2" borderId="44" xfId="0" applyNumberFormat="1" applyFont="1" applyFill="1" applyBorder="1" applyAlignment="1" applyProtection="1">
      <alignment horizontal="center" vertical="center" wrapText="1"/>
    </xf>
    <xf numFmtId="4" fontId="12" fillId="2" borderId="40" xfId="0" applyNumberFormat="1" applyFont="1" applyFill="1" applyBorder="1" applyAlignment="1" applyProtection="1">
      <alignment vertical="center" wrapText="1"/>
      <protection locked="0"/>
    </xf>
    <xf numFmtId="3" fontId="6" fillId="2" borderId="43" xfId="0" applyNumberFormat="1" applyFont="1" applyFill="1" applyBorder="1" applyAlignment="1">
      <alignment horizontal="right"/>
    </xf>
    <xf numFmtId="0" fontId="5" fillId="2" borderId="43" xfId="0" applyFont="1" applyFill="1" applyBorder="1" applyAlignment="1">
      <alignment horizontal="right"/>
    </xf>
    <xf numFmtId="3" fontId="5" fillId="2" borderId="43" xfId="0" applyNumberFormat="1" applyFont="1" applyFill="1" applyBorder="1" applyAlignment="1">
      <alignment horizontal="right"/>
    </xf>
    <xf numFmtId="164" fontId="9" fillId="4" borderId="43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1" fontId="11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34" xfId="0" applyNumberFormat="1" applyFont="1" applyFill="1" applyBorder="1" applyAlignment="1">
      <alignment vertical="center"/>
    </xf>
    <xf numFmtId="0" fontId="4" fillId="0" borderId="43" xfId="0" applyFont="1" applyBorder="1" applyAlignment="1">
      <alignment horizontal="left" vertical="center" wrapText="1"/>
    </xf>
    <xf numFmtId="1" fontId="12" fillId="2" borderId="38" xfId="0" applyNumberFormat="1" applyFont="1" applyFill="1" applyBorder="1" applyAlignment="1" applyProtection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/>
    </xf>
    <xf numFmtId="3" fontId="18" fillId="0" borderId="43" xfId="0" applyNumberFormat="1" applyFont="1" applyBorder="1" applyAlignment="1" applyProtection="1">
      <alignment horizontal="center" vertical="center" wrapText="1"/>
      <protection locked="0"/>
    </xf>
    <xf numFmtId="4" fontId="17" fillId="0" borderId="43" xfId="0" applyNumberFormat="1" applyFont="1" applyBorder="1" applyAlignment="1">
      <alignment horizontal="right" wrapText="1"/>
    </xf>
    <xf numFmtId="0" fontId="19" fillId="5" borderId="43" xfId="0" applyFont="1" applyFill="1" applyBorder="1" applyAlignment="1" applyProtection="1">
      <alignment horizontal="center" wrapText="1"/>
      <protection locked="0"/>
    </xf>
    <xf numFmtId="4" fontId="18" fillId="5" borderId="43" xfId="0" applyNumberFormat="1" applyFont="1" applyFill="1" applyBorder="1" applyAlignment="1" applyProtection="1">
      <alignment horizontal="right" wrapText="1"/>
      <protection locked="0"/>
    </xf>
    <xf numFmtId="3" fontId="18" fillId="0" borderId="42" xfId="0" applyNumberFormat="1" applyFont="1" applyBorder="1" applyAlignment="1" applyProtection="1">
      <alignment horizontal="center" vertical="center" wrapText="1"/>
      <protection locked="0"/>
    </xf>
    <xf numFmtId="3" fontId="18" fillId="0" borderId="43" xfId="0" applyNumberFormat="1" applyFont="1" applyBorder="1" applyAlignment="1">
      <alignment horizontal="center" wrapText="1"/>
    </xf>
    <xf numFmtId="4" fontId="18" fillId="0" borderId="43" xfId="0" applyNumberFormat="1" applyFont="1" applyBorder="1" applyAlignment="1">
      <alignment wrapText="1"/>
    </xf>
    <xf numFmtId="0" fontId="6" fillId="0" borderId="39" xfId="0" applyFont="1" applyBorder="1" applyAlignment="1">
      <alignment horizontal="left" vertical="center" wrapText="1"/>
    </xf>
    <xf numFmtId="1" fontId="11" fillId="3" borderId="15" xfId="0" applyNumberFormat="1" applyFont="1" applyFill="1" applyBorder="1" applyAlignment="1" applyProtection="1">
      <alignment horizontal="left" vertical="center" wrapText="1"/>
    </xf>
    <xf numFmtId="4" fontId="10" fillId="3" borderId="24" xfId="0" applyNumberFormat="1" applyFont="1" applyFill="1" applyBorder="1" applyAlignment="1">
      <alignment horizontal="right"/>
    </xf>
    <xf numFmtId="3" fontId="18" fillId="0" borderId="50" xfId="0" applyNumberFormat="1" applyFont="1" applyBorder="1" applyAlignment="1" applyProtection="1">
      <alignment horizontal="center" vertical="center" wrapText="1"/>
      <protection locked="0"/>
    </xf>
    <xf numFmtId="4" fontId="18" fillId="0" borderId="39" xfId="0" applyNumberFormat="1" applyFont="1" applyBorder="1" applyAlignment="1" applyProtection="1">
      <alignment horizontal="right" wrapText="1"/>
      <protection locked="0"/>
    </xf>
    <xf numFmtId="4" fontId="17" fillId="0" borderId="39" xfId="0" applyNumberFormat="1" applyFont="1" applyBorder="1" applyAlignment="1">
      <alignment horizontal="right" wrapText="1"/>
    </xf>
    <xf numFmtId="0" fontId="3" fillId="0" borderId="43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4" fontId="18" fillId="0" borderId="43" xfId="0" applyNumberFormat="1" applyFont="1" applyBorder="1" applyAlignment="1" applyProtection="1">
      <alignment horizontal="center"/>
      <protection locked="0"/>
    </xf>
    <xf numFmtId="4" fontId="18" fillId="0" borderId="43" xfId="0" applyNumberFormat="1" applyFont="1" applyBorder="1" applyProtection="1">
      <protection locked="0"/>
    </xf>
    <xf numFmtId="4" fontId="18" fillId="0" borderId="43" xfId="0" applyNumberFormat="1" applyFont="1" applyBorder="1"/>
    <xf numFmtId="4" fontId="18" fillId="0" borderId="16" xfId="0" applyNumberFormat="1" applyFont="1" applyBorder="1" applyAlignment="1" applyProtection="1">
      <alignment horizontal="right" wrapText="1"/>
      <protection locked="0"/>
    </xf>
    <xf numFmtId="2" fontId="18" fillId="0" borderId="43" xfId="0" applyNumberFormat="1" applyFont="1" applyBorder="1" applyAlignment="1">
      <alignment horizontal="right"/>
    </xf>
    <xf numFmtId="4" fontId="18" fillId="0" borderId="43" xfId="0" applyNumberFormat="1" applyFont="1" applyBorder="1" applyAlignment="1" applyProtection="1">
      <alignment horizontal="justify" vertical="top" wrapText="1"/>
      <protection locked="0"/>
    </xf>
    <xf numFmtId="49" fontId="18" fillId="0" borderId="43" xfId="0" applyNumberFormat="1" applyFont="1" applyBorder="1" applyAlignment="1" applyProtection="1">
      <alignment horizontal="center" vertical="center"/>
      <protection locked="0"/>
    </xf>
    <xf numFmtId="4" fontId="18" fillId="0" borderId="39" xfId="0" applyNumberFormat="1" applyFont="1" applyBorder="1" applyAlignment="1" applyProtection="1">
      <alignment horizontal="justify" vertical="top" wrapText="1"/>
      <protection locked="0"/>
    </xf>
    <xf numFmtId="0" fontId="19" fillId="0" borderId="39" xfId="0" applyFont="1" applyBorder="1" applyAlignment="1" applyProtection="1">
      <alignment horizontal="center" wrapText="1"/>
      <protection locked="0"/>
    </xf>
    <xf numFmtId="49" fontId="12" fillId="2" borderId="16" xfId="0" applyNumberFormat="1" applyFont="1" applyFill="1" applyBorder="1" applyAlignment="1" applyProtection="1">
      <alignment horizontal="center" vertical="center" wrapText="1"/>
    </xf>
    <xf numFmtId="49" fontId="12" fillId="2" borderId="36" xfId="0" applyNumberFormat="1" applyFont="1" applyFill="1" applyBorder="1" applyAlignment="1" applyProtection="1">
      <alignment horizontal="center" vertical="center" wrapText="1"/>
    </xf>
    <xf numFmtId="1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right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51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49" fontId="18" fillId="0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 wrapText="1"/>
    </xf>
    <xf numFmtId="49" fontId="18" fillId="0" borderId="43" xfId="0" applyNumberFormat="1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Fill="1" applyBorder="1" applyAlignment="1" applyProtection="1">
      <alignment horizontal="justify" vertical="center" wrapText="1"/>
      <protection locked="0"/>
    </xf>
    <xf numFmtId="0" fontId="20" fillId="0" borderId="4" xfId="0" applyNumberFormat="1" applyFont="1" applyFill="1" applyBorder="1" applyAlignment="1">
      <alignment horizontal="center" vertical="center"/>
    </xf>
    <xf numFmtId="4" fontId="20" fillId="0" borderId="52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4" fontId="7" fillId="3" borderId="31" xfId="0" applyNumberFormat="1" applyFont="1" applyFill="1" applyBorder="1" applyAlignment="1">
      <alignment horizontal="center"/>
    </xf>
    <xf numFmtId="4" fontId="7" fillId="3" borderId="32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  <xf numFmtId="4" fontId="7" fillId="0" borderId="30" xfId="0" applyNumberFormat="1" applyFont="1" applyFill="1" applyBorder="1" applyAlignment="1">
      <alignment horizontal="center"/>
    </xf>
    <xf numFmtId="0" fontId="16" fillId="4" borderId="46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4" fontId="11" fillId="3" borderId="14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35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left" vertical="center"/>
    </xf>
    <xf numFmtId="0" fontId="11" fillId="3" borderId="23" xfId="0" applyFont="1" applyFill="1" applyBorder="1" applyAlignment="1" applyProtection="1">
      <alignment horizontal="left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3">
    <dxf>
      <font>
        <b/>
        <i val="0"/>
        <condense val="0"/>
        <extend val="0"/>
      </font>
      <fill>
        <patternFill patternType="solid">
          <fgColor indexed="44"/>
          <bgColor indexed="41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41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dosExternos2_1815" preserveFormatting="0" connectionId="3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0.xml><?xml version="1.0" encoding="utf-8"?>
<queryTable xmlns="http://schemas.openxmlformats.org/spreadsheetml/2006/main" name="DadosExternos2_1788" preserveFormatting="0" connectionId="2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1.xml><?xml version="1.0" encoding="utf-8"?>
<queryTable xmlns="http://schemas.openxmlformats.org/spreadsheetml/2006/main" name="DadosExternos2_1817" preserveFormatting="0" connectionId="2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2.xml><?xml version="1.0" encoding="utf-8"?>
<queryTable xmlns="http://schemas.openxmlformats.org/spreadsheetml/2006/main" name="DadosExternos2_1801" preserveFormatting="0" connectionId="5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3.xml><?xml version="1.0" encoding="utf-8"?>
<queryTable xmlns="http://schemas.openxmlformats.org/spreadsheetml/2006/main" name="DadosExternos2_1789" preserveFormatting="0" connectionId="1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4.xml><?xml version="1.0" encoding="utf-8"?>
<queryTable xmlns="http://schemas.openxmlformats.org/spreadsheetml/2006/main" name="DadosExternos2_1797" preserveFormatting="0" connectionId="1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5.xml><?xml version="1.0" encoding="utf-8"?>
<queryTable xmlns="http://schemas.openxmlformats.org/spreadsheetml/2006/main" name="DadosExternos2_1812" preserveFormatting="0" connectionId="3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6.xml><?xml version="1.0" encoding="utf-8"?>
<queryTable xmlns="http://schemas.openxmlformats.org/spreadsheetml/2006/main" name="DadosExternos2_1760" preserveFormatting="0" connectionId="3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7.xml><?xml version="1.0" encoding="utf-8"?>
<queryTable xmlns="http://schemas.openxmlformats.org/spreadsheetml/2006/main" name="DadosExternos2_1756" preserveFormatting="0" connectionId="2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8.xml><?xml version="1.0" encoding="utf-8"?>
<queryTable xmlns="http://schemas.openxmlformats.org/spreadsheetml/2006/main" name="DadosExternos2_1798" preserveFormatting="0" connectionId="2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19.xml><?xml version="1.0" encoding="utf-8"?>
<queryTable xmlns="http://schemas.openxmlformats.org/spreadsheetml/2006/main" name="DadosExternos2_1811" preserveFormatting="0" connectionId="3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.xml><?xml version="1.0" encoding="utf-8"?>
<queryTable xmlns="http://schemas.openxmlformats.org/spreadsheetml/2006/main" name="DadosExternos2_1771" preserveFormatting="0" connectionId="5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0.xml><?xml version="1.0" encoding="utf-8"?>
<queryTable xmlns="http://schemas.openxmlformats.org/spreadsheetml/2006/main" name="DadosExternos2_1776" preserveFormatting="0" connectionId="1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1.xml><?xml version="1.0" encoding="utf-8"?>
<queryTable xmlns="http://schemas.openxmlformats.org/spreadsheetml/2006/main" name="DadosExternos2_1793" preserveFormatting="0" connectionId="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2.xml><?xml version="1.0" encoding="utf-8"?>
<queryTable xmlns="http://schemas.openxmlformats.org/spreadsheetml/2006/main" name="DadosExternos2_1791" preserveFormatting="0" connectionId="1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3.xml><?xml version="1.0" encoding="utf-8"?>
<queryTable xmlns="http://schemas.openxmlformats.org/spreadsheetml/2006/main" name="DadosExternos2_1790" preserveFormatting="0" connectionId="1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4.xml><?xml version="1.0" encoding="utf-8"?>
<queryTable xmlns="http://schemas.openxmlformats.org/spreadsheetml/2006/main" name="DadosExternos2_1772" preserveFormatting="0" connectionId="6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5.xml><?xml version="1.0" encoding="utf-8"?>
<queryTable xmlns="http://schemas.openxmlformats.org/spreadsheetml/2006/main" name="DadosExternos2_1799" preserveFormatting="0" connectionId="2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6.xml><?xml version="1.0" encoding="utf-8"?>
<queryTable xmlns="http://schemas.openxmlformats.org/spreadsheetml/2006/main" name="DadosExternos2_1785" preserveFormatting="0" connectionId="2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7.xml><?xml version="1.0" encoding="utf-8"?>
<queryTable xmlns="http://schemas.openxmlformats.org/spreadsheetml/2006/main" name="DadosExternos2_1809" preserveFormatting="0" connectionId="4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8.xml><?xml version="1.0" encoding="utf-8"?>
<queryTable xmlns="http://schemas.openxmlformats.org/spreadsheetml/2006/main" name="DadosExternos2_1773" preserveFormatting="0" connectionId="6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29.xml><?xml version="1.0" encoding="utf-8"?>
<queryTable xmlns="http://schemas.openxmlformats.org/spreadsheetml/2006/main" name="DadosExternos2_1775" preserveFormatting="0" connectionId="1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.xml><?xml version="1.0" encoding="utf-8"?>
<queryTable xmlns="http://schemas.openxmlformats.org/spreadsheetml/2006/main" name="DadosExternos2_1784" preserveFormatting="0" connectionId="1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0.xml><?xml version="1.0" encoding="utf-8"?>
<queryTable xmlns="http://schemas.openxmlformats.org/spreadsheetml/2006/main" name="DadosExternos2_1796" preserveFormatting="0" connectionId="1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1.xml><?xml version="1.0" encoding="utf-8"?>
<queryTable xmlns="http://schemas.openxmlformats.org/spreadsheetml/2006/main" name="DadosExternos2_1778" preserveFormatting="0" connectionId="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2.xml><?xml version="1.0" encoding="utf-8"?>
<queryTable xmlns="http://schemas.openxmlformats.org/spreadsheetml/2006/main" name="DadosExternos2_1769" preserveFormatting="0" connectionId="5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3.xml><?xml version="1.0" encoding="utf-8"?>
<queryTable xmlns="http://schemas.openxmlformats.org/spreadsheetml/2006/main" name="DadosExternos2_1779" preserveFormatting="0" connectionId="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4.xml><?xml version="1.0" encoding="utf-8"?>
<queryTable xmlns="http://schemas.openxmlformats.org/spreadsheetml/2006/main" name="DadosExternos2_1763" preserveFormatting="0" connectionId="4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5.xml><?xml version="1.0" encoding="utf-8"?>
<queryTable xmlns="http://schemas.openxmlformats.org/spreadsheetml/2006/main" name="DadosExternos2_1802" preserveFormatting="0" connectionId="5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6.xml><?xml version="1.0" encoding="utf-8"?>
<queryTable xmlns="http://schemas.openxmlformats.org/spreadsheetml/2006/main" name="DadosExternos2_1803" preserveFormatting="0" connectionId="5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7.xml><?xml version="1.0" encoding="utf-8"?>
<queryTable xmlns="http://schemas.openxmlformats.org/spreadsheetml/2006/main" name="DadosExternos2_1805" preserveFormatting="0" connectionId="5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8.xml><?xml version="1.0" encoding="utf-8"?>
<queryTable xmlns="http://schemas.openxmlformats.org/spreadsheetml/2006/main" name="DadosExternos2_1781" preserveFormatting="0" connectionId="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39.xml><?xml version="1.0" encoding="utf-8"?>
<queryTable xmlns="http://schemas.openxmlformats.org/spreadsheetml/2006/main" name="DadosExternos2_1813" preserveFormatting="0" connectionId="3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.xml><?xml version="1.0" encoding="utf-8"?>
<queryTable xmlns="http://schemas.openxmlformats.org/spreadsheetml/2006/main" name="DadosExternos2_1780" preserveFormatting="0" connectionId="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0.xml><?xml version="1.0" encoding="utf-8"?>
<queryTable xmlns="http://schemas.openxmlformats.org/spreadsheetml/2006/main" name="DadosExternos2_1783" preserveFormatting="0" connectionId="1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1.xml><?xml version="1.0" encoding="utf-8"?>
<queryTable xmlns="http://schemas.openxmlformats.org/spreadsheetml/2006/main" name="DadosExternos2_1761" preserveFormatting="0" connectionId="3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2.xml><?xml version="1.0" encoding="utf-8"?>
<queryTable xmlns="http://schemas.openxmlformats.org/spreadsheetml/2006/main" name="DadosExternos2_1767" preserveFormatting="0" connectionId="5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3.xml><?xml version="1.0" encoding="utf-8"?>
<queryTable xmlns="http://schemas.openxmlformats.org/spreadsheetml/2006/main" name="DadosExternos2_1759" preserveFormatting="0" connectionId="3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4.xml><?xml version="1.0" encoding="utf-8"?>
<queryTable xmlns="http://schemas.openxmlformats.org/spreadsheetml/2006/main" name="DadosExternos2_1794" preserveFormatting="0" connectionId="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5.xml><?xml version="1.0" encoding="utf-8"?>
<queryTable xmlns="http://schemas.openxmlformats.org/spreadsheetml/2006/main" name="DadosExternos2_1774" preserveFormatting="0" connectionId="2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6.xml><?xml version="1.0" encoding="utf-8"?>
<queryTable xmlns="http://schemas.openxmlformats.org/spreadsheetml/2006/main" name="DadosExternos2_1782" preserveFormatting="0" connectionId="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7.xml><?xml version="1.0" encoding="utf-8"?>
<queryTable xmlns="http://schemas.openxmlformats.org/spreadsheetml/2006/main" name="DadosExternos2_1795" preserveFormatting="0" connectionId="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8.xml><?xml version="1.0" encoding="utf-8"?>
<queryTable xmlns="http://schemas.openxmlformats.org/spreadsheetml/2006/main" name="DadosExternos2_1800" preserveFormatting="0" connectionId="6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49.xml><?xml version="1.0" encoding="utf-8"?>
<queryTable xmlns="http://schemas.openxmlformats.org/spreadsheetml/2006/main" name="DadosExternos2_1814" preserveFormatting="0" connectionId="3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.xml><?xml version="1.0" encoding="utf-8"?>
<queryTable xmlns="http://schemas.openxmlformats.org/spreadsheetml/2006/main" name="DadosExternos2_1770" preserveFormatting="0" connectionId="5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0.xml><?xml version="1.0" encoding="utf-8"?>
<queryTable xmlns="http://schemas.openxmlformats.org/spreadsheetml/2006/main" name="DadosExternos2_1807" preserveFormatting="0" connectionId="47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1.xml><?xml version="1.0" encoding="utf-8"?>
<queryTable xmlns="http://schemas.openxmlformats.org/spreadsheetml/2006/main" name="DadosExternos2_1816" preserveFormatting="0" connectionId="2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2.xml><?xml version="1.0" encoding="utf-8"?>
<queryTable xmlns="http://schemas.openxmlformats.org/spreadsheetml/2006/main" name="DadosExternos2_1762" preserveFormatting="0" connectionId="4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3.xml><?xml version="1.0" encoding="utf-8"?>
<queryTable xmlns="http://schemas.openxmlformats.org/spreadsheetml/2006/main" name="DadosExternos2_1758" preserveFormatting="0" connectionId="3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4.xml><?xml version="1.0" encoding="utf-8"?>
<queryTable xmlns="http://schemas.openxmlformats.org/spreadsheetml/2006/main" name="DadosExternos2_1787" preserveFormatting="0" connectionId="2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5.xml><?xml version="1.0" encoding="utf-8"?>
<queryTable xmlns="http://schemas.openxmlformats.org/spreadsheetml/2006/main" name="DadosExternos2_1765" preserveFormatting="0" connectionId="4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6.xml><?xml version="1.0" encoding="utf-8"?>
<queryTable xmlns="http://schemas.openxmlformats.org/spreadsheetml/2006/main" name="DadosExternos2_1808" preserveFormatting="0" connectionId="4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7.xml><?xml version="1.0" encoding="utf-8"?>
<queryTable xmlns="http://schemas.openxmlformats.org/spreadsheetml/2006/main" name="DadosExternos2_1764" preserveFormatting="0" connectionId="44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8.xml><?xml version="1.0" encoding="utf-8"?>
<queryTable xmlns="http://schemas.openxmlformats.org/spreadsheetml/2006/main" name="DadosExternos2_1792" preserveFormatting="0" connectionId="6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59.xml><?xml version="1.0" encoding="utf-8"?>
<queryTable xmlns="http://schemas.openxmlformats.org/spreadsheetml/2006/main" name="DadosExternos2_1810" preserveFormatting="0" connectionId="4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6.xml><?xml version="1.0" encoding="utf-8"?>
<queryTable xmlns="http://schemas.openxmlformats.org/spreadsheetml/2006/main" name="DadosExternos2_1777" preserveFormatting="0" connectionId="11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60.xml><?xml version="1.0" encoding="utf-8"?>
<queryTable xmlns="http://schemas.openxmlformats.org/spreadsheetml/2006/main" name="DadosExternos2_1768" preserveFormatting="0" connectionId="52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61.xml><?xml version="1.0" encoding="utf-8"?>
<queryTable xmlns="http://schemas.openxmlformats.org/spreadsheetml/2006/main" name="DadosExternos2_1766" preserveFormatting="0" connectionId="48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62.xml><?xml version="1.0" encoding="utf-8"?>
<queryTable xmlns="http://schemas.openxmlformats.org/spreadsheetml/2006/main" name="DadosExternos2_1757" preserveFormatting="0" connectionId="30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7.xml><?xml version="1.0" encoding="utf-8"?>
<queryTable xmlns="http://schemas.openxmlformats.org/spreadsheetml/2006/main" name="DadosExternos2_1786" preserveFormatting="0" connectionId="25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8.xml><?xml version="1.0" encoding="utf-8"?>
<queryTable xmlns="http://schemas.openxmlformats.org/spreadsheetml/2006/main" name="DadosExternos2_1806" preserveFormatting="0" connectionId="49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queryTables/queryTable9.xml><?xml version="1.0" encoding="utf-8"?>
<queryTable xmlns="http://schemas.openxmlformats.org/spreadsheetml/2006/main" name="DadosExternos2_1804" preserveFormatting="0" connectionId="53" autoFormatId="0" applyNumberFormats="0" applyBorderFormats="0" applyFontFormats="1" applyPatternFormats="0" applyAlignmentFormats="0" applyWidthHeightFormats="1">
  <queryTableRefresh preserveSortFilterLayout="0">
    <queryTableFields/>
  </queryTableRefresh>
</query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63" Type="http://schemas.openxmlformats.org/officeDocument/2006/relationships/queryTable" Target="../queryTables/queryTable6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61" Type="http://schemas.openxmlformats.org/officeDocument/2006/relationships/queryTable" Target="../queryTables/queryTable60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56" Type="http://schemas.openxmlformats.org/officeDocument/2006/relationships/queryTable" Target="../queryTables/queryTable55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0"/>
  <sheetViews>
    <sheetView tabSelected="1" zoomScale="120" zoomScaleNormal="120" workbookViewId="0">
      <selection activeCell="K18" sqref="K18"/>
    </sheetView>
  </sheetViews>
  <sheetFormatPr defaultRowHeight="11.25"/>
  <cols>
    <col min="1" max="1" width="6.5703125" style="5" customWidth="1"/>
    <col min="2" max="2" width="21" style="5" customWidth="1"/>
    <col min="3" max="3" width="10.5703125" style="26" customWidth="1"/>
    <col min="4" max="4" width="5.7109375" style="26" customWidth="1"/>
    <col min="5" max="5" width="6.28515625" style="26" customWidth="1"/>
    <col min="6" max="6" width="9.7109375" style="26" customWidth="1"/>
    <col min="7" max="7" width="5.85546875" style="26" customWidth="1"/>
    <col min="8" max="8" width="11" style="26" customWidth="1"/>
    <col min="9" max="9" width="6.28515625" style="26" customWidth="1"/>
    <col min="10" max="10" width="9.7109375" style="26" customWidth="1"/>
    <col min="11" max="11" width="5.85546875" style="4" customWidth="1"/>
    <col min="12" max="12" width="10" style="4" customWidth="1"/>
    <col min="13" max="13" width="7.28515625" style="26" customWidth="1"/>
    <col min="14" max="14" width="11.7109375" style="26" customWidth="1"/>
    <col min="15" max="15" width="9.140625" style="3" customWidth="1"/>
    <col min="16" max="17" width="9.140625" style="4" customWidth="1"/>
    <col min="18" max="58" width="9.140625" style="3" customWidth="1"/>
    <col min="59" max="16384" width="9.140625" style="5"/>
  </cols>
  <sheetData>
    <row r="1" spans="1:20" ht="12.6" customHeight="1" thickBot="1">
      <c r="A1" s="191" t="s">
        <v>23</v>
      </c>
      <c r="B1" s="192"/>
      <c r="C1" s="192"/>
      <c r="D1" s="192"/>
      <c r="E1" s="192"/>
      <c r="F1" s="192"/>
      <c r="G1" s="192"/>
      <c r="H1" s="192"/>
      <c r="I1" s="192"/>
      <c r="J1" s="192"/>
      <c r="K1" s="27"/>
      <c r="L1" s="193" t="s">
        <v>24</v>
      </c>
      <c r="M1" s="194"/>
      <c r="N1" s="195"/>
    </row>
    <row r="2" spans="1:20" ht="12" thickBot="1">
      <c r="A2" s="32" t="s">
        <v>22</v>
      </c>
      <c r="B2" s="33" t="str">
        <f>'Plan Servicos'!A1</f>
        <v>PLANILHA - "SERVIÇOS DE RECUPERAÇÃO DE BARREGEM/VERTEDOURO NO PARQUE DA REDENÇÃO"</v>
      </c>
      <c r="C2" s="33"/>
      <c r="D2" s="33"/>
      <c r="E2" s="30"/>
      <c r="F2" s="30"/>
      <c r="G2" s="30"/>
      <c r="H2" s="30"/>
      <c r="I2" s="30"/>
      <c r="J2" s="30"/>
      <c r="K2" s="19"/>
      <c r="L2" s="193" t="s">
        <v>4</v>
      </c>
      <c r="M2" s="194"/>
      <c r="N2" s="195"/>
    </row>
    <row r="3" spans="1:20" ht="12" thickBot="1">
      <c r="A3" s="28"/>
      <c r="B3" s="29"/>
      <c r="C3" s="30"/>
      <c r="D3" s="30"/>
      <c r="E3" s="30"/>
      <c r="F3" s="30"/>
      <c r="G3" s="30"/>
      <c r="H3" s="30"/>
      <c r="I3" s="30"/>
      <c r="J3" s="30"/>
      <c r="K3" s="19"/>
      <c r="L3" s="19"/>
      <c r="M3" s="30"/>
      <c r="N3" s="31"/>
    </row>
    <row r="4" spans="1:20" ht="12.6" customHeight="1" thickBot="1">
      <c r="A4" s="186" t="s">
        <v>4</v>
      </c>
      <c r="B4" s="187"/>
      <c r="C4" s="187"/>
      <c r="D4" s="188"/>
      <c r="E4" s="1"/>
      <c r="F4" s="2" t="s">
        <v>5</v>
      </c>
      <c r="G4" s="1"/>
      <c r="H4" s="2" t="s">
        <v>6</v>
      </c>
      <c r="I4" s="1"/>
      <c r="J4" s="2" t="s">
        <v>7</v>
      </c>
      <c r="K4" s="189" t="s">
        <v>8</v>
      </c>
      <c r="L4" s="190"/>
      <c r="M4" s="189" t="s">
        <v>9</v>
      </c>
      <c r="N4" s="190"/>
    </row>
    <row r="5" spans="1:20">
      <c r="A5" s="6" t="s">
        <v>1</v>
      </c>
      <c r="B5" s="7" t="s">
        <v>10</v>
      </c>
      <c r="C5" s="8" t="s">
        <v>11</v>
      </c>
      <c r="D5" s="9" t="s">
        <v>12</v>
      </c>
      <c r="E5" s="8" t="s">
        <v>12</v>
      </c>
      <c r="F5" s="9" t="s">
        <v>11</v>
      </c>
      <c r="G5" s="8" t="s">
        <v>12</v>
      </c>
      <c r="H5" s="9" t="s">
        <v>11</v>
      </c>
      <c r="I5" s="8" t="s">
        <v>12</v>
      </c>
      <c r="J5" s="9" t="s">
        <v>11</v>
      </c>
      <c r="K5" s="8" t="s">
        <v>12</v>
      </c>
      <c r="L5" s="9" t="s">
        <v>11</v>
      </c>
      <c r="M5" s="8" t="s">
        <v>12</v>
      </c>
      <c r="N5" s="9" t="s">
        <v>11</v>
      </c>
    </row>
    <row r="6" spans="1:20" s="14" customFormat="1">
      <c r="A6" s="16" t="str">
        <f>'Plan Servicos'!A44</f>
        <v>01.01</v>
      </c>
      <c r="B6" s="11" t="str">
        <f>'Plan Servicos'!B44</f>
        <v>REFORMA VERTEDOURO</v>
      </c>
      <c r="C6" s="12">
        <f>'Plan Servicos'!D44</f>
        <v>93715.781600000002</v>
      </c>
      <c r="D6" s="13">
        <f>C6/$C$11*100</f>
        <v>44.470718886458044</v>
      </c>
      <c r="E6" s="12">
        <v>40</v>
      </c>
      <c r="F6" s="13">
        <f>(C6*E6)/100</f>
        <v>37486.312639999996</v>
      </c>
      <c r="G6" s="12">
        <v>40</v>
      </c>
      <c r="H6" s="13">
        <f>(G6*C6)/100</f>
        <v>37486.312639999996</v>
      </c>
      <c r="I6" s="12">
        <v>20</v>
      </c>
      <c r="J6" s="13">
        <f>(I6*C6)/100</f>
        <v>18743.156319999998</v>
      </c>
      <c r="K6" s="12">
        <v>0</v>
      </c>
      <c r="L6" s="13">
        <f>(K6*C6)/100</f>
        <v>0</v>
      </c>
      <c r="M6" s="12">
        <v>0</v>
      </c>
      <c r="N6" s="13">
        <f>(M6*C6)/100</f>
        <v>0</v>
      </c>
      <c r="P6" s="15"/>
      <c r="Q6" s="15"/>
      <c r="R6" s="15" t="s">
        <v>3</v>
      </c>
      <c r="S6" s="15" t="s">
        <v>3</v>
      </c>
      <c r="T6" s="15"/>
    </row>
    <row r="7" spans="1:20" s="14" customFormat="1" ht="22.5">
      <c r="A7" s="10" t="str">
        <f>'Plan Servicos'!A45</f>
        <v>01.02</v>
      </c>
      <c r="B7" s="11" t="str">
        <f>'Plan Servicos'!B45</f>
        <v>MOVIMENTO DE TERRA E ACERTO CRISTA DA REPRESA</v>
      </c>
      <c r="C7" s="12">
        <f>'Plan Servicos'!D45</f>
        <v>85765.343999999997</v>
      </c>
      <c r="D7" s="13">
        <f>C7/$C$11*100</f>
        <v>40.698017325444475</v>
      </c>
      <c r="E7" s="12">
        <v>30</v>
      </c>
      <c r="F7" s="13">
        <f>(C7*E7)/100</f>
        <v>25729.603199999998</v>
      </c>
      <c r="G7" s="12">
        <v>40</v>
      </c>
      <c r="H7" s="13">
        <f>(G7*C7)/100</f>
        <v>34306.137599999995</v>
      </c>
      <c r="I7" s="12">
        <v>30</v>
      </c>
      <c r="J7" s="13">
        <f>(I7*C7)/100</f>
        <v>25729.603199999998</v>
      </c>
      <c r="K7" s="12">
        <v>0</v>
      </c>
      <c r="L7" s="13">
        <f>(K7*C7)/100</f>
        <v>0</v>
      </c>
      <c r="M7" s="12">
        <v>0</v>
      </c>
      <c r="N7" s="13">
        <f>(M7*C7)/100</f>
        <v>0</v>
      </c>
      <c r="O7" s="15"/>
      <c r="P7" s="15"/>
      <c r="Q7" s="15"/>
      <c r="R7" s="15"/>
      <c r="S7" s="15"/>
      <c r="T7" s="15"/>
    </row>
    <row r="8" spans="1:20" s="14" customFormat="1">
      <c r="A8" s="10" t="str">
        <f>'Plan Servicos'!A46</f>
        <v>01.03</v>
      </c>
      <c r="B8" s="11" t="str">
        <f>'Plan Servicos'!B46</f>
        <v>DRENAGEM</v>
      </c>
      <c r="C8" s="12">
        <f>'Plan Servicos'!D46</f>
        <v>31254.801200000005</v>
      </c>
      <c r="D8" s="13">
        <f>C8/$C$11*100</f>
        <v>14.831263788097477</v>
      </c>
      <c r="E8" s="12">
        <v>20</v>
      </c>
      <c r="F8" s="13">
        <f>(C8*E8)/100</f>
        <v>6250.9602400000012</v>
      </c>
      <c r="G8" s="12">
        <v>30</v>
      </c>
      <c r="H8" s="13">
        <f>(G8*C8)/100</f>
        <v>9376.4403600000023</v>
      </c>
      <c r="I8" s="12">
        <v>50</v>
      </c>
      <c r="J8" s="13">
        <f>(I8*C8)/100</f>
        <v>15627.400600000003</v>
      </c>
      <c r="K8" s="12">
        <v>0</v>
      </c>
      <c r="L8" s="13">
        <f>(K8*C8)/100</f>
        <v>0</v>
      </c>
      <c r="M8" s="12">
        <v>0</v>
      </c>
      <c r="N8" s="13">
        <f>(M8*C8)/100</f>
        <v>0</v>
      </c>
      <c r="O8" s="15"/>
      <c r="P8" s="15"/>
      <c r="Q8" s="15"/>
      <c r="R8" s="15"/>
      <c r="S8" s="15"/>
      <c r="T8" s="15"/>
    </row>
    <row r="9" spans="1:20" s="14" customFormat="1">
      <c r="A9" s="10"/>
      <c r="B9" s="11"/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3"/>
      <c r="P9" s="15"/>
      <c r="Q9" s="15"/>
      <c r="R9" s="15"/>
      <c r="S9" s="15"/>
      <c r="T9" s="15"/>
    </row>
    <row r="10" spans="1:20" s="14" customFormat="1" ht="12" thickBot="1">
      <c r="A10" s="34"/>
      <c r="B10" s="35"/>
      <c r="C10" s="36" t="s">
        <v>3</v>
      </c>
      <c r="D10" s="37" t="s">
        <v>3</v>
      </c>
      <c r="E10" s="36"/>
      <c r="F10" s="37"/>
      <c r="G10" s="36"/>
      <c r="H10" s="37"/>
      <c r="I10" s="36"/>
      <c r="J10" s="37"/>
      <c r="K10" s="36"/>
      <c r="L10" s="37"/>
      <c r="M10" s="36"/>
      <c r="N10" s="37"/>
      <c r="P10" s="15"/>
      <c r="Q10" s="15"/>
    </row>
    <row r="11" spans="1:20" s="3" customFormat="1" ht="12" thickBot="1">
      <c r="A11" s="38"/>
      <c r="B11" s="39" t="s">
        <v>13</v>
      </c>
      <c r="C11" s="40">
        <f>SUM(C6:C10)</f>
        <v>210735.92680000002</v>
      </c>
      <c r="D11" s="2">
        <f>SUM(D6:D10)</f>
        <v>99.999999999999986</v>
      </c>
      <c r="E11" s="40">
        <f>F11/C11*100</f>
        <v>32.963945509836059</v>
      </c>
      <c r="F11" s="2">
        <f>SUM(F6:F9)</f>
        <v>69466.876080000002</v>
      </c>
      <c r="G11" s="40">
        <f>H11/C11*100</f>
        <v>38.51687362119025</v>
      </c>
      <c r="H11" s="2">
        <f>SUM(H6:H9)</f>
        <v>81168.890599999999</v>
      </c>
      <c r="I11" s="40">
        <f>J11/C11*100</f>
        <v>28.519180868973688</v>
      </c>
      <c r="J11" s="2">
        <f>SUM(J6:J9)</f>
        <v>60100.160119999993</v>
      </c>
      <c r="K11" s="40">
        <f>L11/C11*100</f>
        <v>0</v>
      </c>
      <c r="L11" s="2">
        <f>SUM(L6:L10)</f>
        <v>0</v>
      </c>
      <c r="M11" s="40">
        <f>N11/C11*100</f>
        <v>0</v>
      </c>
      <c r="N11" s="2">
        <f>SUM(N6:N10)</f>
        <v>0</v>
      </c>
      <c r="P11" s="4"/>
      <c r="Q11" s="4"/>
      <c r="S11" s="3" t="s">
        <v>3</v>
      </c>
    </row>
    <row r="12" spans="1:20" s="3" customFormat="1" ht="12" thickBot="1">
      <c r="A12" s="41"/>
      <c r="B12" s="42" t="s">
        <v>14</v>
      </c>
      <c r="C12" s="43"/>
      <c r="D12" s="43"/>
      <c r="E12" s="43">
        <f>E11</f>
        <v>32.963945509836059</v>
      </c>
      <c r="F12" s="43">
        <f>F11</f>
        <v>69466.876080000002</v>
      </c>
      <c r="G12" s="43">
        <f t="shared" ref="G12:N12" si="0">G11+E12</f>
        <v>71.480819131026308</v>
      </c>
      <c r="H12" s="43">
        <f t="shared" si="0"/>
        <v>150635.76668</v>
      </c>
      <c r="I12" s="43">
        <f t="shared" si="0"/>
        <v>100</v>
      </c>
      <c r="J12" s="43">
        <f t="shared" si="0"/>
        <v>210735.92679999999</v>
      </c>
      <c r="K12" s="43">
        <f t="shared" si="0"/>
        <v>100</v>
      </c>
      <c r="L12" s="43">
        <f t="shared" si="0"/>
        <v>210735.92679999999</v>
      </c>
      <c r="M12" s="43">
        <f t="shared" si="0"/>
        <v>100</v>
      </c>
      <c r="N12" s="44">
        <f t="shared" si="0"/>
        <v>210735.92679999999</v>
      </c>
      <c r="P12" s="4"/>
      <c r="Q12" s="4"/>
    </row>
    <row r="13" spans="1:20" s="3" customFormat="1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P13" s="4"/>
      <c r="Q13" s="4"/>
    </row>
    <row r="14" spans="1:20" s="3" customFormat="1">
      <c r="A14" s="17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P14" s="4"/>
      <c r="Q14" s="4"/>
    </row>
    <row r="15" spans="1:20" s="3" customFormat="1">
      <c r="A15" s="17"/>
      <c r="B15" s="18"/>
      <c r="C15" s="19"/>
      <c r="D15" s="19"/>
      <c r="E15" s="19"/>
      <c r="F15" s="19"/>
      <c r="G15" s="19"/>
      <c r="H15" s="19"/>
      <c r="I15" s="19" t="s">
        <v>92</v>
      </c>
      <c r="J15" s="19"/>
      <c r="K15" s="19"/>
      <c r="L15" s="19"/>
      <c r="M15" s="19"/>
      <c r="N15" s="20"/>
      <c r="P15" s="4"/>
      <c r="Q15" s="4"/>
    </row>
    <row r="16" spans="1:20" s="3" customFormat="1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P16" s="4"/>
      <c r="Q16" s="4"/>
    </row>
    <row r="17" spans="1:59" s="3" customFormat="1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P17" s="4"/>
      <c r="Q17" s="4"/>
    </row>
    <row r="18" spans="1:59" s="3" customFormat="1" ht="15" customHeight="1">
      <c r="A18" s="17"/>
      <c r="B18" s="185" t="s">
        <v>38</v>
      </c>
      <c r="C18" s="185" t="s">
        <v>38</v>
      </c>
      <c r="D18" s="185" t="s">
        <v>38</v>
      </c>
      <c r="E18" s="19"/>
      <c r="F18" s="19"/>
      <c r="G18" s="19"/>
      <c r="H18" s="19"/>
      <c r="I18" s="19"/>
      <c r="J18" s="19"/>
      <c r="K18" s="19"/>
      <c r="L18" s="19"/>
      <c r="M18" s="19"/>
      <c r="N18" s="20"/>
      <c r="P18" s="4"/>
      <c r="Q18" s="4"/>
    </row>
    <row r="19" spans="1:59" s="3" customFormat="1" ht="15" customHeight="1">
      <c r="A19" s="17"/>
      <c r="B19" s="185" t="s">
        <v>39</v>
      </c>
      <c r="C19" s="185" t="s">
        <v>39</v>
      </c>
      <c r="D19" s="185" t="s">
        <v>39</v>
      </c>
      <c r="E19" s="19"/>
      <c r="F19" s="19"/>
      <c r="G19" s="19"/>
      <c r="H19" s="19"/>
      <c r="I19" s="19"/>
      <c r="J19" s="19"/>
      <c r="K19" s="19"/>
      <c r="L19" s="19"/>
      <c r="M19" s="19"/>
      <c r="N19" s="20"/>
      <c r="P19" s="4"/>
      <c r="Q19" s="4"/>
    </row>
    <row r="20" spans="1:59" s="3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P20" s="4"/>
      <c r="Q20" s="4"/>
    </row>
    <row r="21" spans="1:59" s="3" customFormat="1" ht="12" thickBot="1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P21" s="4"/>
      <c r="Q21" s="4"/>
    </row>
    <row r="22" spans="1:59" s="3" customFormat="1">
      <c r="A22" s="2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P22" s="4"/>
      <c r="Q22" s="4"/>
    </row>
    <row r="23" spans="1:59" s="3" customFormat="1">
      <c r="A23" s="2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P23" s="4"/>
      <c r="Q23" s="4"/>
    </row>
    <row r="24" spans="1:59" s="3" customFormat="1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P24" s="4"/>
      <c r="Q24" s="4"/>
    </row>
    <row r="26" spans="1:59" s="3" customFormat="1">
      <c r="A26" s="5"/>
      <c r="B26" s="5"/>
      <c r="C26" s="26"/>
      <c r="D26" s="26"/>
      <c r="E26" s="26"/>
      <c r="F26" s="26"/>
      <c r="G26" s="26"/>
      <c r="H26" s="26"/>
      <c r="I26" s="26"/>
      <c r="J26" s="26"/>
      <c r="K26" s="4"/>
      <c r="L26" s="4"/>
      <c r="M26" s="26"/>
      <c r="N26" s="26"/>
      <c r="P26" s="4"/>
      <c r="Q26" s="4"/>
      <c r="BG26" s="5"/>
    </row>
    <row r="27" spans="1:59" s="3" customFormat="1">
      <c r="A27" s="5"/>
      <c r="B27" s="5"/>
      <c r="C27" s="26"/>
      <c r="D27" s="26"/>
      <c r="E27" s="26"/>
      <c r="F27" s="26"/>
      <c r="G27" s="26"/>
      <c r="H27" s="26"/>
      <c r="I27" s="26"/>
      <c r="J27" s="26"/>
      <c r="K27" s="4"/>
      <c r="L27" s="4"/>
      <c r="M27" s="26"/>
      <c r="N27" s="26"/>
      <c r="P27" s="4"/>
      <c r="Q27" s="4"/>
      <c r="BG27" s="5"/>
    </row>
    <row r="28" spans="1:59" s="3" customForma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4"/>
      <c r="L28" s="4"/>
      <c r="M28" s="26"/>
      <c r="N28" s="26"/>
      <c r="P28" s="4"/>
      <c r="Q28" s="4"/>
      <c r="BG28" s="5"/>
    </row>
    <row r="30" spans="1:59" s="3" customForma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4"/>
      <c r="L30" s="4"/>
      <c r="M30" s="26"/>
      <c r="N30" s="26"/>
      <c r="P30" s="4"/>
      <c r="Q30" s="4"/>
      <c r="BG30" s="5"/>
    </row>
  </sheetData>
  <mergeCells count="8">
    <mergeCell ref="B19:D19"/>
    <mergeCell ref="A4:D4"/>
    <mergeCell ref="K4:L4"/>
    <mergeCell ref="A1:J1"/>
    <mergeCell ref="L1:N1"/>
    <mergeCell ref="L2:N2"/>
    <mergeCell ref="M4:N4"/>
    <mergeCell ref="B18:D18"/>
  </mergeCells>
  <phoneticPr fontId="0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9"/>
  <sheetViews>
    <sheetView topLeftCell="A22" zoomScale="90" zoomScaleNormal="90" workbookViewId="0">
      <selection activeCell="B49" sqref="B49"/>
    </sheetView>
  </sheetViews>
  <sheetFormatPr defaultRowHeight="15"/>
  <cols>
    <col min="1" max="1" width="12.85546875" style="76" customWidth="1"/>
    <col min="2" max="2" width="74" style="76" customWidth="1"/>
    <col min="3" max="3" width="5.85546875" style="81" customWidth="1"/>
    <col min="4" max="4" width="11.28515625" style="77" customWidth="1"/>
    <col min="5" max="5" width="10.5703125" style="77" customWidth="1"/>
    <col min="6" max="6" width="12.5703125" style="77" customWidth="1"/>
    <col min="7" max="7" width="15.140625" style="77" customWidth="1"/>
    <col min="8" max="8" width="3.85546875" style="76" customWidth="1"/>
    <col min="9" max="9" width="11.42578125" style="76" customWidth="1"/>
    <col min="10" max="10" width="11.140625" style="122" customWidth="1"/>
    <col min="11" max="11" width="2.85546875" style="76" customWidth="1"/>
    <col min="12" max="14" width="9.140625" style="76"/>
    <col min="15" max="15" width="10.140625" style="76" bestFit="1" customWidth="1"/>
    <col min="16" max="16384" width="9.140625" style="76"/>
  </cols>
  <sheetData>
    <row r="1" spans="1:10" s="47" customFormat="1" ht="15" customHeight="1" thickBot="1">
      <c r="A1" s="206" t="s">
        <v>80</v>
      </c>
      <c r="B1" s="207"/>
      <c r="C1" s="207"/>
      <c r="D1" s="207"/>
      <c r="E1" s="208"/>
      <c r="F1" s="204" t="s">
        <v>15</v>
      </c>
      <c r="G1" s="205"/>
      <c r="I1" s="115" t="s">
        <v>40</v>
      </c>
      <c r="J1" s="130">
        <v>1.288</v>
      </c>
    </row>
    <row r="2" spans="1:10" s="47" customFormat="1" ht="15" customHeight="1" thickBot="1">
      <c r="A2" s="209"/>
      <c r="B2" s="210"/>
      <c r="C2" s="210"/>
      <c r="D2" s="210"/>
      <c r="E2" s="211"/>
      <c r="F2" s="45"/>
      <c r="G2" s="46"/>
      <c r="I2" s="116"/>
      <c r="J2" s="117"/>
    </row>
    <row r="3" spans="1:10" s="47" customFormat="1" ht="6" customHeight="1" thickBot="1">
      <c r="A3" s="212"/>
      <c r="B3" s="213"/>
      <c r="C3" s="213"/>
      <c r="D3" s="213"/>
      <c r="E3" s="214"/>
      <c r="F3" s="45"/>
      <c r="G3" s="46"/>
      <c r="I3" s="200"/>
      <c r="J3" s="201"/>
    </row>
    <row r="4" spans="1:10" s="47" customFormat="1" ht="6" customHeight="1" thickBot="1">
      <c r="A4" s="131"/>
      <c r="B4" s="132"/>
      <c r="C4" s="132"/>
      <c r="D4" s="132"/>
      <c r="E4" s="133"/>
      <c r="F4" s="45"/>
      <c r="G4" s="46"/>
      <c r="I4" s="134"/>
      <c r="J4" s="135"/>
    </row>
    <row r="5" spans="1:10" s="48" customFormat="1" ht="23.25" customHeight="1" thickBot="1">
      <c r="A5" s="217" t="s">
        <v>81</v>
      </c>
      <c r="B5" s="218"/>
      <c r="C5" s="218"/>
      <c r="D5" s="218"/>
      <c r="E5" s="218"/>
      <c r="F5" s="218"/>
      <c r="G5" s="219"/>
      <c r="I5" s="196" t="s">
        <v>84</v>
      </c>
      <c r="J5" s="197"/>
    </row>
    <row r="6" spans="1:10" s="48" customFormat="1" ht="15.75" thickBot="1">
      <c r="A6" s="49" t="s">
        <v>20</v>
      </c>
      <c r="B6" s="50" t="s">
        <v>10</v>
      </c>
      <c r="C6" s="50" t="s">
        <v>16</v>
      </c>
      <c r="D6" s="51" t="s">
        <v>21</v>
      </c>
      <c r="E6" s="50" t="s">
        <v>17</v>
      </c>
      <c r="F6" s="52" t="s">
        <v>18</v>
      </c>
      <c r="G6" s="53" t="s">
        <v>82</v>
      </c>
      <c r="I6" s="198"/>
      <c r="J6" s="199"/>
    </row>
    <row r="7" spans="1:10" s="48" customFormat="1" ht="12.75" customHeight="1" thickBot="1">
      <c r="A7" s="54"/>
      <c r="B7" s="55"/>
      <c r="C7" s="56"/>
      <c r="D7" s="57"/>
      <c r="E7" s="58"/>
      <c r="F7" s="59"/>
      <c r="G7" s="60"/>
      <c r="I7" s="113"/>
      <c r="J7" s="118"/>
    </row>
    <row r="8" spans="1:10" s="48" customFormat="1" ht="15.75" customHeight="1" thickBot="1">
      <c r="A8" s="153" t="s">
        <v>44</v>
      </c>
      <c r="B8" s="215" t="s">
        <v>25</v>
      </c>
      <c r="C8" s="215"/>
      <c r="D8" s="215"/>
      <c r="E8" s="215"/>
      <c r="F8" s="216"/>
      <c r="G8" s="154"/>
      <c r="I8" s="113"/>
      <c r="J8" s="118"/>
    </row>
    <row r="9" spans="1:10" s="48" customFormat="1" ht="15" customHeight="1">
      <c r="A9" s="143" t="s">
        <v>45</v>
      </c>
      <c r="B9" s="152" t="s">
        <v>26</v>
      </c>
      <c r="C9" s="79" t="s">
        <v>27</v>
      </c>
      <c r="D9" s="68">
        <v>50</v>
      </c>
      <c r="E9" s="68">
        <f t="shared" ref="E9:E14" si="0">J9*$J$1</f>
        <v>42.503999999999998</v>
      </c>
      <c r="F9" s="68">
        <f t="shared" ref="F9:F14" si="1">D9*E9</f>
        <v>2125.1999999999998</v>
      </c>
      <c r="G9" s="61"/>
      <c r="I9" s="128" t="s">
        <v>41</v>
      </c>
      <c r="J9" s="118">
        <v>33</v>
      </c>
    </row>
    <row r="10" spans="1:10" s="48" customFormat="1" ht="30" customHeight="1">
      <c r="A10" s="112" t="s">
        <v>46</v>
      </c>
      <c r="B10" s="66" t="s">
        <v>34</v>
      </c>
      <c r="C10" s="78" t="s">
        <v>27</v>
      </c>
      <c r="D10" s="65">
        <v>150</v>
      </c>
      <c r="E10" s="65">
        <f t="shared" si="0"/>
        <v>102.38311999999999</v>
      </c>
      <c r="F10" s="65">
        <f t="shared" si="1"/>
        <v>15357.467999999999</v>
      </c>
      <c r="G10" s="61"/>
      <c r="I10" s="127">
        <v>96520</v>
      </c>
      <c r="J10" s="118">
        <v>79.489999999999995</v>
      </c>
    </row>
    <row r="11" spans="1:10" s="48" customFormat="1" ht="15" customHeight="1">
      <c r="A11" s="112" t="s">
        <v>47</v>
      </c>
      <c r="B11" s="66" t="s">
        <v>28</v>
      </c>
      <c r="C11" s="78" t="s">
        <v>0</v>
      </c>
      <c r="D11" s="65">
        <v>150</v>
      </c>
      <c r="E11" s="65">
        <f t="shared" si="0"/>
        <v>6.7362400000000004</v>
      </c>
      <c r="F11" s="65">
        <f t="shared" si="1"/>
        <v>1010.436</v>
      </c>
      <c r="G11" s="61"/>
      <c r="I11" s="127">
        <v>101616</v>
      </c>
      <c r="J11" s="118">
        <v>5.23</v>
      </c>
    </row>
    <row r="12" spans="1:10" s="48" customFormat="1" ht="15" customHeight="1">
      <c r="A12" s="112" t="s">
        <v>48</v>
      </c>
      <c r="B12" s="66" t="s">
        <v>29</v>
      </c>
      <c r="C12" s="78" t="s">
        <v>27</v>
      </c>
      <c r="D12" s="65">
        <v>50</v>
      </c>
      <c r="E12" s="65">
        <f t="shared" si="0"/>
        <v>108.79736</v>
      </c>
      <c r="F12" s="65">
        <f t="shared" si="1"/>
        <v>5439.8679999999995</v>
      </c>
      <c r="G12" s="61"/>
      <c r="I12" s="127">
        <v>96624</v>
      </c>
      <c r="J12" s="118">
        <v>84.47</v>
      </c>
    </row>
    <row r="13" spans="1:10" s="48" customFormat="1" ht="30" customHeight="1">
      <c r="A13" s="112" t="s">
        <v>49</v>
      </c>
      <c r="B13" s="64" t="s">
        <v>35</v>
      </c>
      <c r="C13" s="78" t="s">
        <v>27</v>
      </c>
      <c r="D13" s="65">
        <v>70</v>
      </c>
      <c r="E13" s="65">
        <f t="shared" si="0"/>
        <v>544.96568000000002</v>
      </c>
      <c r="F13" s="65">
        <f t="shared" si="1"/>
        <v>38147.597600000001</v>
      </c>
      <c r="G13" s="61"/>
      <c r="I13" s="127">
        <v>90853</v>
      </c>
      <c r="J13" s="118">
        <v>423.11</v>
      </c>
    </row>
    <row r="14" spans="1:10" s="48" customFormat="1" ht="39" customHeight="1">
      <c r="A14" s="112" t="s">
        <v>50</v>
      </c>
      <c r="B14" s="158" t="s">
        <v>55</v>
      </c>
      <c r="C14" s="78" t="s">
        <v>0</v>
      </c>
      <c r="D14" s="65">
        <v>50</v>
      </c>
      <c r="E14" s="65">
        <f t="shared" si="0"/>
        <v>632.70424000000003</v>
      </c>
      <c r="F14" s="65">
        <f t="shared" si="1"/>
        <v>31635.212</v>
      </c>
      <c r="G14" s="61"/>
      <c r="I14" s="127">
        <v>92743</v>
      </c>
      <c r="J14" s="118">
        <v>491.23</v>
      </c>
    </row>
    <row r="15" spans="1:10" s="48" customFormat="1" ht="15" customHeight="1">
      <c r="A15" s="67"/>
      <c r="B15" s="62"/>
      <c r="C15" s="79"/>
      <c r="D15" s="68"/>
      <c r="E15" s="68"/>
      <c r="F15" s="68"/>
      <c r="G15" s="63"/>
      <c r="I15" s="113"/>
      <c r="J15" s="118"/>
    </row>
    <row r="16" spans="1:10" s="82" customFormat="1" ht="20.100000000000001" customHeight="1" thickBot="1">
      <c r="A16" s="97"/>
      <c r="B16" s="89" t="s">
        <v>53</v>
      </c>
      <c r="C16" s="90"/>
      <c r="D16" s="92"/>
      <c r="E16" s="92"/>
      <c r="F16" s="92"/>
      <c r="G16" s="98">
        <f>SUM(F9:F15)</f>
        <v>93715.781600000002</v>
      </c>
      <c r="I16" s="114"/>
      <c r="J16" s="119"/>
    </row>
    <row r="17" spans="1:11" s="82" customFormat="1" ht="20.100000000000001" customHeight="1" thickBot="1">
      <c r="A17" s="99"/>
      <c r="B17" s="93"/>
      <c r="C17" s="94"/>
      <c r="D17" s="95"/>
      <c r="E17" s="95"/>
      <c r="F17" s="96"/>
      <c r="G17" s="100"/>
      <c r="I17" s="114"/>
      <c r="J17" s="119"/>
    </row>
    <row r="18" spans="1:11" s="48" customFormat="1" ht="15.75" customHeight="1" thickBot="1">
      <c r="A18" s="153" t="s">
        <v>42</v>
      </c>
      <c r="B18" s="215" t="s">
        <v>30</v>
      </c>
      <c r="C18" s="215"/>
      <c r="D18" s="215"/>
      <c r="E18" s="215"/>
      <c r="F18" s="216"/>
      <c r="G18" s="154"/>
      <c r="I18" s="113"/>
      <c r="J18" s="118"/>
    </row>
    <row r="19" spans="1:11" s="48" customFormat="1" ht="30" customHeight="1">
      <c r="A19" s="143" t="s">
        <v>43</v>
      </c>
      <c r="B19" s="152" t="s">
        <v>36</v>
      </c>
      <c r="C19" s="79" t="s">
        <v>0</v>
      </c>
      <c r="D19" s="68">
        <v>1092</v>
      </c>
      <c r="E19" s="68">
        <f>J19*$J$1</f>
        <v>11.592000000000001</v>
      </c>
      <c r="F19" s="68">
        <f>D19*E19</f>
        <v>12658.464</v>
      </c>
      <c r="G19" s="61"/>
      <c r="I19" s="128" t="s">
        <v>41</v>
      </c>
      <c r="J19" s="118">
        <v>9</v>
      </c>
    </row>
    <row r="20" spans="1:11" s="48" customFormat="1" ht="15" customHeight="1">
      <c r="A20" s="112" t="s">
        <v>51</v>
      </c>
      <c r="B20" s="66" t="s">
        <v>31</v>
      </c>
      <c r="C20" s="78" t="s">
        <v>27</v>
      </c>
      <c r="D20" s="65">
        <v>750</v>
      </c>
      <c r="E20" s="65">
        <f>J20*$J$1</f>
        <v>38.64</v>
      </c>
      <c r="F20" s="65">
        <f>D20*E20</f>
        <v>28980</v>
      </c>
      <c r="G20" s="61"/>
      <c r="I20" s="128" t="s">
        <v>41</v>
      </c>
      <c r="J20" s="118">
        <v>30</v>
      </c>
    </row>
    <row r="21" spans="1:11" s="48" customFormat="1" ht="15" customHeight="1">
      <c r="A21" s="112" t="s">
        <v>52</v>
      </c>
      <c r="B21" s="66" t="s">
        <v>37</v>
      </c>
      <c r="C21" s="170" t="s">
        <v>27</v>
      </c>
      <c r="D21" s="65">
        <v>750</v>
      </c>
      <c r="E21" s="65">
        <f>J21*$J$1</f>
        <v>23.080960000000001</v>
      </c>
      <c r="F21" s="65">
        <f>D21*E21</f>
        <v>17310.72</v>
      </c>
      <c r="G21" s="61"/>
      <c r="I21" s="129">
        <v>100767</v>
      </c>
      <c r="J21" s="118">
        <v>17.920000000000002</v>
      </c>
    </row>
    <row r="22" spans="1:11" s="48" customFormat="1" ht="15" customHeight="1">
      <c r="A22" s="112" t="s">
        <v>67</v>
      </c>
      <c r="B22" s="159" t="s">
        <v>57</v>
      </c>
      <c r="C22" s="169" t="s">
        <v>0</v>
      </c>
      <c r="D22" s="68">
        <v>2000</v>
      </c>
      <c r="E22" s="65">
        <f t="shared" ref="E22" si="2">J22*$J$1</f>
        <v>13.40808</v>
      </c>
      <c r="F22" s="65">
        <f t="shared" ref="F22" si="3">D22*E22</f>
        <v>26816.16</v>
      </c>
      <c r="G22" s="144"/>
      <c r="I22" s="129">
        <v>98504</v>
      </c>
      <c r="J22" s="118">
        <v>10.41</v>
      </c>
    </row>
    <row r="23" spans="1:11" s="48" customFormat="1" ht="15" customHeight="1">
      <c r="A23" s="67"/>
      <c r="B23" s="62"/>
      <c r="C23" s="79"/>
      <c r="D23" s="68"/>
      <c r="E23" s="68"/>
      <c r="F23" s="68"/>
      <c r="G23" s="63"/>
      <c r="I23" s="113"/>
      <c r="J23" s="118"/>
    </row>
    <row r="24" spans="1:11" s="82" customFormat="1" ht="20.100000000000001" customHeight="1" thickBot="1">
      <c r="A24" s="97"/>
      <c r="B24" s="89" t="s">
        <v>54</v>
      </c>
      <c r="C24" s="90"/>
      <c r="D24" s="92"/>
      <c r="E24" s="92"/>
      <c r="F24" s="92"/>
      <c r="G24" s="98">
        <f>SUM(F19:F23)</f>
        <v>85765.343999999997</v>
      </c>
      <c r="I24" s="114"/>
      <c r="J24" s="119"/>
    </row>
    <row r="25" spans="1:11" s="82" customFormat="1" ht="15" customHeight="1" thickBot="1">
      <c r="A25" s="136"/>
      <c r="B25" s="137"/>
      <c r="C25" s="138"/>
      <c r="D25" s="139"/>
      <c r="E25" s="139"/>
      <c r="F25" s="140"/>
      <c r="G25" s="141"/>
      <c r="I25" s="114"/>
      <c r="J25" s="119"/>
    </row>
    <row r="26" spans="1:11" s="48" customFormat="1" ht="15.75" customHeight="1" thickBot="1">
      <c r="A26" s="153" t="s">
        <v>69</v>
      </c>
      <c r="B26" s="220" t="s">
        <v>56</v>
      </c>
      <c r="C26" s="215"/>
      <c r="D26" s="215"/>
      <c r="E26" s="215"/>
      <c r="F26" s="216"/>
      <c r="G26" s="154"/>
      <c r="I26" s="113"/>
      <c r="J26" s="118"/>
    </row>
    <row r="27" spans="1:11" s="48" customFormat="1" ht="15" customHeight="1">
      <c r="A27" s="155" t="s">
        <v>70</v>
      </c>
      <c r="B27" s="167" t="s">
        <v>64</v>
      </c>
      <c r="C27" s="168"/>
      <c r="D27" s="156"/>
      <c r="E27" s="163"/>
      <c r="F27" s="157"/>
      <c r="G27" s="144"/>
      <c r="I27" s="127"/>
      <c r="J27" s="118"/>
    </row>
    <row r="28" spans="1:11" s="48" customFormat="1" ht="15" customHeight="1">
      <c r="A28" s="145" t="s">
        <v>71</v>
      </c>
      <c r="B28" s="165" t="s">
        <v>58</v>
      </c>
      <c r="C28" s="160" t="s">
        <v>27</v>
      </c>
      <c r="D28" s="161">
        <v>50</v>
      </c>
      <c r="E28" s="65">
        <f t="shared" ref="E28:E37" si="4">J28*$J$1</f>
        <v>8.2947199999999999</v>
      </c>
      <c r="F28" s="162">
        <f>D28*E28</f>
        <v>414.73599999999999</v>
      </c>
      <c r="G28" s="144"/>
      <c r="I28" s="180">
        <v>102314</v>
      </c>
      <c r="J28" s="151">
        <v>6.44</v>
      </c>
    </row>
    <row r="29" spans="1:11" s="48" customFormat="1" ht="15" customHeight="1">
      <c r="A29" s="145" t="s">
        <v>72</v>
      </c>
      <c r="B29" s="165" t="s">
        <v>59</v>
      </c>
      <c r="C29" s="160" t="s">
        <v>27</v>
      </c>
      <c r="D29" s="161">
        <f>D28*0.9</f>
        <v>45</v>
      </c>
      <c r="E29" s="65">
        <f t="shared" si="4"/>
        <v>10.304</v>
      </c>
      <c r="F29" s="162">
        <f>D29*E29</f>
        <v>463.68</v>
      </c>
      <c r="G29" s="144"/>
      <c r="I29" s="179" t="s">
        <v>85</v>
      </c>
      <c r="J29" s="162">
        <v>8</v>
      </c>
    </row>
    <row r="30" spans="1:11" s="48" customFormat="1" ht="27.75" customHeight="1">
      <c r="A30" s="145" t="s">
        <v>73</v>
      </c>
      <c r="B30" s="165" t="s">
        <v>60</v>
      </c>
      <c r="C30" s="160"/>
      <c r="D30" s="161"/>
      <c r="E30" s="65"/>
      <c r="F30" s="162"/>
      <c r="G30" s="144"/>
      <c r="I30" s="150"/>
      <c r="J30" s="151"/>
    </row>
    <row r="31" spans="1:11" s="48" customFormat="1" ht="15" customHeight="1">
      <c r="A31" s="149" t="s">
        <v>74</v>
      </c>
      <c r="B31" s="165" t="s">
        <v>61</v>
      </c>
      <c r="C31" s="160" t="s">
        <v>32</v>
      </c>
      <c r="D31" s="161">
        <v>65</v>
      </c>
      <c r="E31" s="65">
        <f t="shared" si="4"/>
        <v>128.20752000000002</v>
      </c>
      <c r="F31" s="162">
        <f>D31*E31</f>
        <v>8333.488800000001</v>
      </c>
      <c r="G31" s="144"/>
      <c r="I31" s="166">
        <v>92210</v>
      </c>
      <c r="J31" s="162">
        <v>99.54</v>
      </c>
      <c r="K31" s="120"/>
    </row>
    <row r="32" spans="1:11" s="48" customFormat="1" ht="15" customHeight="1">
      <c r="A32" s="149" t="s">
        <v>75</v>
      </c>
      <c r="B32" s="165" t="s">
        <v>65</v>
      </c>
      <c r="C32" s="160" t="s">
        <v>32</v>
      </c>
      <c r="D32" s="161">
        <v>110</v>
      </c>
      <c r="E32" s="65">
        <f t="shared" ref="E32" si="5">J32*$J$1</f>
        <v>44.114000000000004</v>
      </c>
      <c r="F32" s="162">
        <f>D32*E32</f>
        <v>4852.5400000000009</v>
      </c>
      <c r="G32" s="144"/>
      <c r="I32" s="180" t="s">
        <v>41</v>
      </c>
      <c r="J32" s="151">
        <v>34.25</v>
      </c>
      <c r="K32" s="120"/>
    </row>
    <row r="33" spans="1:11" s="48" customFormat="1" ht="15" customHeight="1">
      <c r="A33" s="149" t="s">
        <v>76</v>
      </c>
      <c r="B33" s="165" t="s">
        <v>66</v>
      </c>
      <c r="C33" s="160" t="s">
        <v>32</v>
      </c>
      <c r="D33" s="161">
        <v>50</v>
      </c>
      <c r="E33" s="65">
        <f t="shared" si="4"/>
        <v>257.60000000000002</v>
      </c>
      <c r="F33" s="162">
        <f>D33*E33</f>
        <v>12880.000000000002</v>
      </c>
      <c r="G33" s="144"/>
      <c r="I33" s="150" t="s">
        <v>41</v>
      </c>
      <c r="J33" s="151">
        <v>200</v>
      </c>
      <c r="K33" s="120"/>
    </row>
    <row r="34" spans="1:11" s="48" customFormat="1" ht="15" customHeight="1">
      <c r="A34" s="149" t="s">
        <v>77</v>
      </c>
      <c r="B34" s="165" t="s">
        <v>62</v>
      </c>
      <c r="C34" s="147"/>
      <c r="D34" s="148"/>
      <c r="E34" s="65"/>
      <c r="F34" s="146"/>
      <c r="G34" s="144"/>
      <c r="I34" s="127"/>
      <c r="J34" s="118"/>
    </row>
    <row r="35" spans="1:11" s="48" customFormat="1" ht="26.25" customHeight="1">
      <c r="A35" s="149" t="s">
        <v>78</v>
      </c>
      <c r="B35" s="182" t="s">
        <v>91</v>
      </c>
      <c r="C35" s="160" t="s">
        <v>63</v>
      </c>
      <c r="D35" s="164">
        <v>2</v>
      </c>
      <c r="E35" s="65">
        <f t="shared" si="4"/>
        <v>1107.68</v>
      </c>
      <c r="F35" s="162">
        <f>D35*E35</f>
        <v>2215.36</v>
      </c>
      <c r="G35" s="144"/>
      <c r="I35" s="181" t="s">
        <v>41</v>
      </c>
      <c r="J35" s="162">
        <v>860</v>
      </c>
    </row>
    <row r="36" spans="1:11" s="48" customFormat="1" ht="15" customHeight="1">
      <c r="A36" s="149" t="s">
        <v>79</v>
      </c>
      <c r="B36" s="165" t="s">
        <v>87</v>
      </c>
      <c r="C36" s="160" t="s">
        <v>63</v>
      </c>
      <c r="D36" s="161">
        <v>1</v>
      </c>
      <c r="E36" s="65">
        <f t="shared" ref="E36" si="6">J36*$J$1</f>
        <v>1813.16912</v>
      </c>
      <c r="F36" s="162">
        <f>D36*E36</f>
        <v>1813.16912</v>
      </c>
      <c r="G36" s="144"/>
      <c r="I36" s="181" t="s">
        <v>86</v>
      </c>
      <c r="J36" s="162">
        <v>1407.74</v>
      </c>
      <c r="K36" s="120"/>
    </row>
    <row r="37" spans="1:11" s="48" customFormat="1" ht="15" customHeight="1">
      <c r="A37" s="149" t="s">
        <v>88</v>
      </c>
      <c r="B37" s="182" t="s">
        <v>89</v>
      </c>
      <c r="C37" s="160" t="s">
        <v>63</v>
      </c>
      <c r="D37" s="161">
        <v>1</v>
      </c>
      <c r="E37" s="65">
        <f t="shared" si="4"/>
        <v>281.82728000000003</v>
      </c>
      <c r="F37" s="162">
        <f>D37*E37</f>
        <v>281.82728000000003</v>
      </c>
      <c r="G37" s="144"/>
      <c r="I37" s="183" t="s">
        <v>90</v>
      </c>
      <c r="J37" s="184">
        <v>218.81</v>
      </c>
      <c r="K37" s="120"/>
    </row>
    <row r="38" spans="1:11" s="48" customFormat="1" ht="15" customHeight="1">
      <c r="A38" s="123"/>
      <c r="B38" s="124"/>
      <c r="C38" s="125"/>
      <c r="D38" s="126"/>
      <c r="E38" s="126"/>
      <c r="F38" s="68"/>
      <c r="G38" s="144"/>
      <c r="I38" s="113"/>
      <c r="J38" s="118"/>
    </row>
    <row r="39" spans="1:11" s="82" customFormat="1" ht="20.100000000000001" customHeight="1" thickBot="1">
      <c r="A39" s="97"/>
      <c r="B39" s="89" t="s">
        <v>68</v>
      </c>
      <c r="C39" s="90"/>
      <c r="D39" s="92"/>
      <c r="E39" s="92"/>
      <c r="F39" s="92"/>
      <c r="G39" s="98">
        <f>SUM(F27:F37)</f>
        <v>31254.801200000005</v>
      </c>
      <c r="I39" s="114"/>
      <c r="J39" s="119"/>
    </row>
    <row r="40" spans="1:11" s="82" customFormat="1" ht="15" customHeight="1" thickBot="1">
      <c r="A40" s="171"/>
      <c r="B40" s="172"/>
      <c r="C40" s="173"/>
      <c r="D40" s="174"/>
      <c r="E40" s="174"/>
      <c r="F40" s="175"/>
      <c r="G40" s="176"/>
      <c r="I40" s="114"/>
      <c r="J40" s="119"/>
    </row>
    <row r="41" spans="1:11" s="82" customFormat="1" ht="20.100000000000001" customHeight="1" thickBot="1">
      <c r="A41" s="202" t="s">
        <v>2</v>
      </c>
      <c r="B41" s="203"/>
      <c r="C41" s="203"/>
      <c r="D41" s="203"/>
      <c r="E41" s="203"/>
      <c r="F41" s="203"/>
      <c r="G41" s="177">
        <f>G16+G24+G39</f>
        <v>210735.92680000002</v>
      </c>
      <c r="I41" s="114"/>
      <c r="J41" s="119"/>
    </row>
    <row r="42" spans="1:11" s="48" customFormat="1" ht="15" customHeight="1">
      <c r="A42" s="99"/>
      <c r="B42" s="70"/>
      <c r="C42" s="71"/>
      <c r="D42" s="72"/>
      <c r="E42" s="72"/>
      <c r="F42" s="72"/>
      <c r="G42" s="101"/>
      <c r="I42" s="113"/>
      <c r="J42" s="118"/>
    </row>
    <row r="43" spans="1:11" s="48" customFormat="1" ht="20.100000000000001" customHeight="1">
      <c r="A43" s="102"/>
      <c r="B43" s="88" t="s">
        <v>19</v>
      </c>
      <c r="C43" s="86"/>
      <c r="D43" s="87" t="s">
        <v>83</v>
      </c>
      <c r="E43" s="87" t="s">
        <v>12</v>
      </c>
      <c r="F43" s="87"/>
      <c r="G43" s="103"/>
      <c r="I43" s="113"/>
      <c r="J43" s="118"/>
    </row>
    <row r="44" spans="1:11" s="48" customFormat="1" ht="15" customHeight="1">
      <c r="A44" s="104" t="s">
        <v>44</v>
      </c>
      <c r="B44" s="142" t="str">
        <f>B8</f>
        <v>REFORMA VERTEDOURO</v>
      </c>
      <c r="C44" s="83"/>
      <c r="D44" s="85">
        <f>G16</f>
        <v>93715.781600000002</v>
      </c>
      <c r="E44" s="85">
        <f>100*G16/G41</f>
        <v>44.470718886458044</v>
      </c>
      <c r="F44" s="84"/>
      <c r="G44" s="105"/>
      <c r="I44" s="113"/>
      <c r="J44" s="118"/>
    </row>
    <row r="45" spans="1:11" s="48" customFormat="1" ht="15" customHeight="1">
      <c r="A45" s="104" t="s">
        <v>42</v>
      </c>
      <c r="B45" s="142" t="str">
        <f>B18</f>
        <v>MOVIMENTO DE TERRA E ACERTO CRISTA DA REPRESA</v>
      </c>
      <c r="C45" s="83"/>
      <c r="D45" s="85">
        <f>G24</f>
        <v>85765.343999999997</v>
      </c>
      <c r="E45" s="85">
        <f>100*G24/G41</f>
        <v>40.698017325444482</v>
      </c>
      <c r="F45" s="84"/>
      <c r="G45" s="105"/>
      <c r="I45" s="113"/>
      <c r="J45" s="118"/>
    </row>
    <row r="46" spans="1:11" s="48" customFormat="1" ht="15" customHeight="1">
      <c r="A46" s="104" t="s">
        <v>69</v>
      </c>
      <c r="B46" s="64" t="str">
        <f>B26</f>
        <v>DRENAGEM</v>
      </c>
      <c r="C46" s="83"/>
      <c r="D46" s="85">
        <f>G39</f>
        <v>31254.801200000005</v>
      </c>
      <c r="E46" s="85">
        <f>100*G39/G41</f>
        <v>14.831263788097475</v>
      </c>
      <c r="F46" s="84"/>
      <c r="G46" s="105"/>
      <c r="I46" s="113"/>
      <c r="J46" s="118"/>
    </row>
    <row r="47" spans="1:11" s="48" customFormat="1" ht="20.100000000000001" customHeight="1" thickBot="1">
      <c r="A47" s="97"/>
      <c r="B47" s="89" t="s">
        <v>33</v>
      </c>
      <c r="C47" s="90"/>
      <c r="D47" s="91">
        <f>SUM(D44:D46)</f>
        <v>210735.92680000002</v>
      </c>
      <c r="E47" s="91">
        <f>SUM(E44:E46)</f>
        <v>100</v>
      </c>
      <c r="F47" s="92"/>
      <c r="G47" s="98"/>
      <c r="I47" s="113"/>
      <c r="J47" s="118"/>
    </row>
    <row r="48" spans="1:11" s="48" customFormat="1" ht="20.100000000000001" customHeight="1">
      <c r="A48" s="99"/>
      <c r="B48" s="70"/>
      <c r="C48" s="71"/>
      <c r="D48" s="72"/>
      <c r="E48" s="72"/>
      <c r="F48" s="72"/>
      <c r="G48" s="101"/>
      <c r="I48" s="113"/>
      <c r="J48" s="118"/>
    </row>
    <row r="49" spans="1:10" s="48" customFormat="1" ht="20.100000000000001" customHeight="1">
      <c r="A49" s="99"/>
      <c r="B49" s="178" t="s">
        <v>92</v>
      </c>
      <c r="C49" s="71"/>
      <c r="D49" s="72"/>
      <c r="E49" s="72"/>
      <c r="F49" s="72"/>
      <c r="G49" s="101"/>
      <c r="I49" s="113"/>
      <c r="J49" s="118"/>
    </row>
    <row r="50" spans="1:10" s="48" customFormat="1" ht="20.100000000000001" customHeight="1">
      <c r="A50" s="99"/>
      <c r="B50" s="178"/>
      <c r="C50" s="71"/>
      <c r="D50" s="72"/>
      <c r="E50" s="72"/>
      <c r="F50" s="72"/>
      <c r="G50" s="101"/>
      <c r="I50" s="113"/>
      <c r="J50" s="118"/>
    </row>
    <row r="51" spans="1:10" s="48" customFormat="1" ht="20.100000000000001" customHeight="1">
      <c r="A51" s="99"/>
      <c r="B51" s="70"/>
      <c r="C51" s="71"/>
      <c r="D51" s="72"/>
      <c r="E51" s="72"/>
      <c r="F51" s="72"/>
      <c r="G51" s="101"/>
      <c r="I51" s="113"/>
      <c r="J51" s="118"/>
    </row>
    <row r="52" spans="1:10" s="48" customFormat="1" ht="20.100000000000001" customHeight="1">
      <c r="A52" s="99"/>
      <c r="B52" s="111" t="s">
        <v>38</v>
      </c>
      <c r="C52" s="71"/>
      <c r="D52" s="72"/>
      <c r="E52" s="72"/>
      <c r="F52" s="72"/>
      <c r="G52" s="101"/>
      <c r="I52" s="113"/>
      <c r="J52" s="118"/>
    </row>
    <row r="53" spans="1:10" s="48" customFormat="1" ht="20.100000000000001" customHeight="1">
      <c r="A53" s="99"/>
      <c r="B53" s="111" t="s">
        <v>39</v>
      </c>
      <c r="C53" s="71"/>
      <c r="D53" s="72"/>
      <c r="E53" s="72"/>
      <c r="F53" s="72"/>
      <c r="G53" s="101"/>
      <c r="I53" s="113"/>
      <c r="J53" s="118"/>
    </row>
    <row r="54" spans="1:10" s="48" customFormat="1" ht="20.100000000000001" customHeight="1" thickBot="1">
      <c r="A54" s="106"/>
      <c r="B54" s="107"/>
      <c r="C54" s="108"/>
      <c r="D54" s="109"/>
      <c r="E54" s="109"/>
      <c r="F54" s="109"/>
      <c r="G54" s="110"/>
      <c r="I54" s="113"/>
      <c r="J54" s="118"/>
    </row>
    <row r="55" spans="1:10" s="48" customFormat="1" ht="20.100000000000001" customHeight="1">
      <c r="A55" s="69"/>
      <c r="B55" s="70"/>
      <c r="C55" s="71"/>
      <c r="D55" s="72"/>
      <c r="E55" s="72"/>
      <c r="F55" s="72"/>
      <c r="G55" s="73"/>
      <c r="J55" s="120"/>
    </row>
    <row r="56" spans="1:10" s="74" customFormat="1">
      <c r="C56" s="80"/>
      <c r="D56" s="75"/>
      <c r="E56" s="75"/>
      <c r="F56" s="75"/>
      <c r="G56" s="75"/>
      <c r="J56" s="121"/>
    </row>
    <row r="57" spans="1:10" s="74" customFormat="1">
      <c r="C57" s="80"/>
      <c r="D57" s="75"/>
      <c r="E57" s="75"/>
      <c r="F57" s="75"/>
      <c r="G57" s="75"/>
      <c r="J57" s="121"/>
    </row>
    <row r="58" spans="1:10" s="74" customFormat="1">
      <c r="C58" s="80"/>
      <c r="D58" s="75"/>
      <c r="E58" s="75"/>
      <c r="F58" s="75"/>
      <c r="G58" s="75"/>
      <c r="J58" s="121"/>
    </row>
    <row r="59" spans="1:10" s="74" customFormat="1">
      <c r="C59" s="80"/>
      <c r="D59" s="75"/>
      <c r="E59" s="75"/>
      <c r="F59" s="75"/>
      <c r="G59" s="75"/>
      <c r="J59" s="121"/>
    </row>
  </sheetData>
  <mergeCells count="9">
    <mergeCell ref="I5:J6"/>
    <mergeCell ref="I3:J3"/>
    <mergeCell ref="A41:F41"/>
    <mergeCell ref="F1:G1"/>
    <mergeCell ref="A1:E3"/>
    <mergeCell ref="B8:F8"/>
    <mergeCell ref="B18:F18"/>
    <mergeCell ref="A5:G5"/>
    <mergeCell ref="B26:F26"/>
  </mergeCells>
  <phoneticPr fontId="0" type="noConversion"/>
  <conditionalFormatting sqref="A27:A37">
    <cfRule type="expression" dxfId="2" priority="37" stopIfTrue="1">
      <formula>#REF!=#REF!</formula>
    </cfRule>
  </conditionalFormatting>
  <conditionalFormatting sqref="E27">
    <cfRule type="expression" dxfId="1" priority="14" stopIfTrue="1">
      <formula>$A27=D26</formula>
    </cfRule>
  </conditionalFormatting>
  <conditionalFormatting sqref="C27:D27 C34:D34">
    <cfRule type="expression" dxfId="0" priority="16" stopIfTrue="1">
      <formula>$A27=#REF!</formula>
    </cfRule>
  </conditionalFormatting>
  <printOptions horizontalCentered="1" verticalCentered="1" gridLines="1" gridLinesSet="0"/>
  <pageMargins left="0.39370078740157483" right="0.19685039370078741" top="0.59055118110236227" bottom="0.6692913385826772" header="0.51181102362204722" footer="0.51181102362204722"/>
  <pageSetup paperSize="9" scale="85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65</vt:i4>
      </vt:variant>
    </vt:vector>
  </HeadingPairs>
  <TitlesOfParts>
    <vt:vector size="67" baseType="lpstr">
      <vt:lpstr>CRO</vt:lpstr>
      <vt:lpstr>Plan Servicos</vt:lpstr>
      <vt:lpstr>CRO!Area_de_impressao</vt:lpstr>
      <vt:lpstr>'Plan Servicos'!Area_de_impressao</vt:lpstr>
      <vt:lpstr>'Plan Servicos'!DadosExternos2_1756</vt:lpstr>
      <vt:lpstr>'Plan Servicos'!DadosExternos2_1757</vt:lpstr>
      <vt:lpstr>'Plan Servicos'!DadosExternos2_1758</vt:lpstr>
      <vt:lpstr>'Plan Servicos'!DadosExternos2_1759</vt:lpstr>
      <vt:lpstr>'Plan Servicos'!DadosExternos2_1760</vt:lpstr>
      <vt:lpstr>'Plan Servicos'!DadosExternos2_1761</vt:lpstr>
      <vt:lpstr>'Plan Servicos'!DadosExternos2_1762</vt:lpstr>
      <vt:lpstr>'Plan Servicos'!DadosExternos2_1763</vt:lpstr>
      <vt:lpstr>'Plan Servicos'!DadosExternos2_1764</vt:lpstr>
      <vt:lpstr>'Plan Servicos'!DadosExternos2_1765</vt:lpstr>
      <vt:lpstr>'Plan Servicos'!DadosExternos2_1766</vt:lpstr>
      <vt:lpstr>'Plan Servicos'!DadosExternos2_1767</vt:lpstr>
      <vt:lpstr>'Plan Servicos'!DadosExternos2_1768</vt:lpstr>
      <vt:lpstr>'Plan Servicos'!DadosExternos2_1769</vt:lpstr>
      <vt:lpstr>'Plan Servicos'!DadosExternos2_1770</vt:lpstr>
      <vt:lpstr>'Plan Servicos'!DadosExternos2_1771</vt:lpstr>
      <vt:lpstr>'Plan Servicos'!DadosExternos2_1772</vt:lpstr>
      <vt:lpstr>'Plan Servicos'!DadosExternos2_1773</vt:lpstr>
      <vt:lpstr>'Plan Servicos'!DadosExternos2_1774</vt:lpstr>
      <vt:lpstr>'Plan Servicos'!DadosExternos2_1775</vt:lpstr>
      <vt:lpstr>'Plan Servicos'!DadosExternos2_1776</vt:lpstr>
      <vt:lpstr>'Plan Servicos'!DadosExternos2_1777</vt:lpstr>
      <vt:lpstr>'Plan Servicos'!DadosExternos2_1778</vt:lpstr>
      <vt:lpstr>'Plan Servicos'!DadosExternos2_1779</vt:lpstr>
      <vt:lpstr>'Plan Servicos'!DadosExternos2_1780</vt:lpstr>
      <vt:lpstr>'Plan Servicos'!DadosExternos2_1781</vt:lpstr>
      <vt:lpstr>'Plan Servicos'!DadosExternos2_1782</vt:lpstr>
      <vt:lpstr>'Plan Servicos'!DadosExternos2_1783</vt:lpstr>
      <vt:lpstr>'Plan Servicos'!DadosExternos2_1784</vt:lpstr>
      <vt:lpstr>'Plan Servicos'!DadosExternos2_1785</vt:lpstr>
      <vt:lpstr>'Plan Servicos'!DadosExternos2_1786</vt:lpstr>
      <vt:lpstr>'Plan Servicos'!DadosExternos2_1787</vt:lpstr>
      <vt:lpstr>'Plan Servicos'!DadosExternos2_1788</vt:lpstr>
      <vt:lpstr>'Plan Servicos'!DadosExternos2_1789</vt:lpstr>
      <vt:lpstr>'Plan Servicos'!DadosExternos2_1790</vt:lpstr>
      <vt:lpstr>'Plan Servicos'!DadosExternos2_1791</vt:lpstr>
      <vt:lpstr>'Plan Servicos'!DadosExternos2_1792</vt:lpstr>
      <vt:lpstr>'Plan Servicos'!DadosExternos2_1793</vt:lpstr>
      <vt:lpstr>'Plan Servicos'!DadosExternos2_1794</vt:lpstr>
      <vt:lpstr>'Plan Servicos'!DadosExternos2_1795</vt:lpstr>
      <vt:lpstr>'Plan Servicos'!DadosExternos2_1796</vt:lpstr>
      <vt:lpstr>'Plan Servicos'!DadosExternos2_1797</vt:lpstr>
      <vt:lpstr>'Plan Servicos'!DadosExternos2_1798</vt:lpstr>
      <vt:lpstr>'Plan Servicos'!DadosExternos2_1799</vt:lpstr>
      <vt:lpstr>'Plan Servicos'!DadosExternos2_1800</vt:lpstr>
      <vt:lpstr>'Plan Servicos'!DadosExternos2_1801</vt:lpstr>
      <vt:lpstr>'Plan Servicos'!DadosExternos2_1802</vt:lpstr>
      <vt:lpstr>'Plan Servicos'!DadosExternos2_1803</vt:lpstr>
      <vt:lpstr>'Plan Servicos'!DadosExternos2_1804</vt:lpstr>
      <vt:lpstr>'Plan Servicos'!DadosExternos2_1805</vt:lpstr>
      <vt:lpstr>'Plan Servicos'!DadosExternos2_1806</vt:lpstr>
      <vt:lpstr>'Plan Servicos'!DadosExternos2_1807</vt:lpstr>
      <vt:lpstr>'Plan Servicos'!DadosExternos2_1808</vt:lpstr>
      <vt:lpstr>'Plan Servicos'!DadosExternos2_1809</vt:lpstr>
      <vt:lpstr>'Plan Servicos'!DadosExternos2_1810</vt:lpstr>
      <vt:lpstr>'Plan Servicos'!DadosExternos2_1811</vt:lpstr>
      <vt:lpstr>'Plan Servicos'!DadosExternos2_1812</vt:lpstr>
      <vt:lpstr>'Plan Servicos'!DadosExternos2_1813</vt:lpstr>
      <vt:lpstr>'Plan Servicos'!DadosExternos2_1814</vt:lpstr>
      <vt:lpstr>'Plan Servicos'!DadosExternos2_1815</vt:lpstr>
      <vt:lpstr>'Plan Servicos'!DadosExternos2_1816</vt:lpstr>
      <vt:lpstr>'Plan Servicos'!DadosExternos2_1817</vt:lpstr>
      <vt:lpstr>'Plan Servicos'!Titulos_de_impressao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herivelto</dc:creator>
  <cp:lastModifiedBy>angela.stoian</cp:lastModifiedBy>
  <cp:lastPrinted>2021-06-14T20:26:42Z</cp:lastPrinted>
  <dcterms:created xsi:type="dcterms:W3CDTF">2001-01-07T18:05:09Z</dcterms:created>
  <dcterms:modified xsi:type="dcterms:W3CDTF">2021-06-14T20:26:47Z</dcterms:modified>
</cp:coreProperties>
</file>