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120" yWindow="-120" windowWidth="20730" windowHeight="11760" tabRatio="642"/>
  </bookViews>
  <sheets>
    <sheet name="Orçamento" sheetId="1" r:id="rId1"/>
    <sheet name="Crononograma fisico financeiro" sheetId="7" r:id="rId2"/>
  </sheets>
  <definedNames>
    <definedName name="_xlnm.Print_Area" localSheetId="0">Orçamento!$A$1:$J$79</definedName>
  </definedNames>
  <calcPr calcId="124519"/>
</workbook>
</file>

<file path=xl/calcChain.xml><?xml version="1.0" encoding="utf-8"?>
<calcChain xmlns="http://schemas.openxmlformats.org/spreadsheetml/2006/main">
  <c r="I75" i="1"/>
  <c r="I48" l="1"/>
  <c r="B2" i="7" l="1"/>
  <c r="B7"/>
  <c r="B9"/>
  <c r="I73" i="1" l="1"/>
  <c r="I59"/>
  <c r="I69"/>
  <c r="I60"/>
  <c r="I72"/>
  <c r="I70"/>
  <c r="I71"/>
  <c r="I68"/>
  <c r="I40"/>
  <c r="I44"/>
  <c r="I52"/>
  <c r="I61"/>
  <c r="I38"/>
  <c r="I16"/>
  <c r="I15" s="1"/>
  <c r="I76"/>
  <c r="I74" s="1"/>
  <c r="I35"/>
  <c r="I12"/>
  <c r="I11" s="1"/>
  <c r="I64"/>
  <c r="I7"/>
  <c r="I66"/>
  <c r="I43"/>
  <c r="I26"/>
  <c r="I56"/>
  <c r="I33"/>
  <c r="I8"/>
  <c r="I45"/>
  <c r="I27"/>
  <c r="I37"/>
  <c r="I63"/>
  <c r="I21"/>
  <c r="I28"/>
  <c r="I30"/>
  <c r="I53"/>
  <c r="I31"/>
  <c r="I55"/>
  <c r="I62"/>
  <c r="I39"/>
  <c r="I20"/>
  <c r="I41"/>
  <c r="I47"/>
  <c r="I46" s="1"/>
  <c r="I29"/>
  <c r="I32"/>
  <c r="I58"/>
  <c r="I34"/>
  <c r="I10"/>
  <c r="I9" s="1"/>
  <c r="I23"/>
  <c r="I65"/>
  <c r="I42"/>
  <c r="I24"/>
  <c r="I14"/>
  <c r="I13" s="1"/>
  <c r="I6" l="1"/>
  <c r="I5" s="1"/>
  <c r="C6" i="7" s="1"/>
  <c r="I67" i="1"/>
  <c r="I54"/>
  <c r="I19"/>
  <c r="I51"/>
  <c r="I36"/>
  <c r="I22"/>
  <c r="I25"/>
  <c r="I57"/>
  <c r="I50" l="1"/>
  <c r="I49" s="1"/>
  <c r="I18"/>
  <c r="I17" s="1"/>
  <c r="H6" i="7"/>
  <c r="D6"/>
  <c r="G6"/>
  <c r="E6"/>
  <c r="F6"/>
  <c r="H79" i="1" l="1"/>
  <c r="C8" i="7"/>
  <c r="C10"/>
  <c r="H77" i="1" l="1"/>
  <c r="J75"/>
  <c r="C11" i="7"/>
  <c r="H13" s="1"/>
  <c r="J48" i="1"/>
  <c r="H8" i="7"/>
  <c r="E8"/>
  <c r="G8"/>
  <c r="F8"/>
  <c r="D8"/>
  <c r="J69" i="1"/>
  <c r="J70"/>
  <c r="J60"/>
  <c r="J46"/>
  <c r="J40"/>
  <c r="J71"/>
  <c r="J73"/>
  <c r="J59"/>
  <c r="J72"/>
  <c r="J68"/>
  <c r="J15"/>
  <c r="J50"/>
  <c r="J57"/>
  <c r="J6"/>
  <c r="J74"/>
  <c r="J11"/>
  <c r="J9"/>
  <c r="J54"/>
  <c r="J38"/>
  <c r="J34"/>
  <c r="J43"/>
  <c r="J62"/>
  <c r="J33"/>
  <c r="J61"/>
  <c r="J58"/>
  <c r="J37"/>
  <c r="J64"/>
  <c r="J20"/>
  <c r="J5"/>
  <c r="J25"/>
  <c r="J19"/>
  <c r="J13"/>
  <c r="J35"/>
  <c r="J22"/>
  <c r="J51"/>
  <c r="J67"/>
  <c r="J24"/>
  <c r="J29"/>
  <c r="J12"/>
  <c r="J42"/>
  <c r="J47"/>
  <c r="J14"/>
  <c r="J28"/>
  <c r="J8"/>
  <c r="J36"/>
  <c r="J18"/>
  <c r="J53"/>
  <c r="J30"/>
  <c r="J65"/>
  <c r="J56"/>
  <c r="J66"/>
  <c r="J41"/>
  <c r="J23"/>
  <c r="J16"/>
  <c r="J63"/>
  <c r="J10"/>
  <c r="J7"/>
  <c r="J76"/>
  <c r="J39"/>
  <c r="J21"/>
  <c r="J52"/>
  <c r="J27"/>
  <c r="J44"/>
  <c r="J55"/>
  <c r="J31"/>
  <c r="J17"/>
  <c r="J32"/>
  <c r="J26"/>
  <c r="J45"/>
  <c r="J49"/>
  <c r="D13" i="7" l="1"/>
  <c r="H10"/>
  <c r="G13"/>
  <c r="C5"/>
  <c r="G10"/>
  <c r="H78" i="1"/>
  <c r="E13" i="7" l="1"/>
  <c r="C9"/>
  <c r="C7"/>
  <c r="F10"/>
  <c r="D10"/>
  <c r="F13"/>
  <c r="E10"/>
  <c r="D15"/>
  <c r="E15" l="1"/>
  <c r="F15" s="1"/>
  <c r="G15" s="1"/>
  <c r="H15" s="1"/>
</calcChain>
</file>

<file path=xl/sharedStrings.xml><?xml version="1.0" encoding="utf-8"?>
<sst xmlns="http://schemas.openxmlformats.org/spreadsheetml/2006/main" count="327" uniqueCount="182">
  <si>
    <t>Obra</t>
  </si>
  <si>
    <t>Bancos</t>
  </si>
  <si>
    <t>B.D.I.</t>
  </si>
  <si>
    <t>Encargos Sociais</t>
  </si>
  <si>
    <t xml:space="preserve"> 25,0%</t>
  </si>
  <si>
    <t>Não Desonerado: 
Horista:  113,13%
Mensalista:  70,60%</t>
  </si>
  <si>
    <t>Planilha Orçamentária Sintética</t>
  </si>
  <si>
    <t>Item</t>
  </si>
  <si>
    <t>Código</t>
  </si>
  <si>
    <t>Banco</t>
  </si>
  <si>
    <t>Descrição</t>
  </si>
  <si>
    <t>Und</t>
  </si>
  <si>
    <t>Quant.</t>
  </si>
  <si>
    <t>Valor Unit</t>
  </si>
  <si>
    <t>Valor Unit com BDI</t>
  </si>
  <si>
    <t>Total</t>
  </si>
  <si>
    <t>Peso (%)</t>
  </si>
  <si>
    <t xml:space="preserve"> 1 </t>
  </si>
  <si>
    <t>SERVIÇOS PRELIMINARES</t>
  </si>
  <si>
    <t xml:space="preserve"> 1.1 </t>
  </si>
  <si>
    <t>SERVIÇOS TÉCNICOS</t>
  </si>
  <si>
    <t xml:space="preserve"> 1.1.1 </t>
  </si>
  <si>
    <t xml:space="preserve"> 91677 </t>
  </si>
  <si>
    <t>SINAPI</t>
  </si>
  <si>
    <t>ENGENHEIRO ELETRICISTA COM ENCARGOS COMPLEMENTARES</t>
  </si>
  <si>
    <t>H</t>
  </si>
  <si>
    <t xml:space="preserve"> 1.1.2 </t>
  </si>
  <si>
    <t xml:space="preserve"> 94295 </t>
  </si>
  <si>
    <t>MESTRE DE OBRAS COM ENCARGOS COMPLEMENTARES</t>
  </si>
  <si>
    <t>MES</t>
  </si>
  <si>
    <t xml:space="preserve"> 1.2 </t>
  </si>
  <si>
    <t>ADMINISTRAÇÃO LOCAL</t>
  </si>
  <si>
    <t xml:space="preserve"> 1.2.1 </t>
  </si>
  <si>
    <t xml:space="preserve"> 93563 </t>
  </si>
  <si>
    <t>ALMOXARIFE COM ENCARGOS COMPLEMENTARES</t>
  </si>
  <si>
    <t xml:space="preserve"> 1.3 </t>
  </si>
  <si>
    <t>MOBILIZAÇÃO E DESMOBILIZAÇÃO</t>
  </si>
  <si>
    <t xml:space="preserve"> 1.3.1 </t>
  </si>
  <si>
    <t xml:space="preserve"> 5928 </t>
  </si>
  <si>
    <t>GUINDAUTO HIDRÁULICO, CAPACIDADE MÁXIMA DE CARGA 6200 KG, MOMENTO MÁXIMO DE CARGA 11,7 TM, ALCANCE MÁXIMO HORIZONTAL 9,70 M, INCLUSIVE CAMINHÃO TOCO PBT 16.000 KG, POTÊNCIA DE 189 CV - CHP DIURNO. AF_06/2014</t>
  </si>
  <si>
    <t>CHP</t>
  </si>
  <si>
    <t xml:space="preserve"> 1.4 </t>
  </si>
  <si>
    <t>TRANSPORTES DE MATERIAIS</t>
  </si>
  <si>
    <t xml:space="preserve"> 1.4.1 </t>
  </si>
  <si>
    <t xml:space="preserve"> 5824 </t>
  </si>
  <si>
    <t>CAMINHÃO TOCO, PBT 16.000 KG, CARGA ÚTIL MÁX. 10.685 KG, DIST. ENTRE EIXOS 4,8 M, POTÊNCIA 189 CV, INCLUSIVE CARROCERIA FIXA ABERTA DE MADEIRA P/ TRANSPORTE GERAL DE CARGA SECA, DIMEN. APROX. 2,5 X 7,00 X 0,50 M - CHP DIURNO. AF_06/2014</t>
  </si>
  <si>
    <t xml:space="preserve"> 1.5 </t>
  </si>
  <si>
    <t>CANTEIRO DE OBRA</t>
  </si>
  <si>
    <t xml:space="preserve"> 1.5.1 </t>
  </si>
  <si>
    <t xml:space="preserve"> 74209/001 </t>
  </si>
  <si>
    <t>PLACA DE OBRA EM CHAPA DE ACO GALVANIZADO</t>
  </si>
  <si>
    <t>m²</t>
  </si>
  <si>
    <t xml:space="preserve"> 2 </t>
  </si>
  <si>
    <t xml:space="preserve"> 2.1 </t>
  </si>
  <si>
    <t>IMPLANTAÇÃO NOS CANTEIROS CENTRAIS SEM ILUMINAÇÃO</t>
  </si>
  <si>
    <t xml:space="preserve"> 2.1.1 </t>
  </si>
  <si>
    <t>SERVIÇOS EM TERRA</t>
  </si>
  <si>
    <t xml:space="preserve"> 2.1.1.1 </t>
  </si>
  <si>
    <t xml:space="preserve"> 93358 </t>
  </si>
  <si>
    <t>ESCAVAÇÃO MANUAL DE VALA COM PROFUNDIDADE MENOR OU IGUAL A 1,30 M. AF_03/2016</t>
  </si>
  <si>
    <t>m³</t>
  </si>
  <si>
    <t xml:space="preserve"> 2.1.1.2 </t>
  </si>
  <si>
    <t xml:space="preserve"> 93382 </t>
  </si>
  <si>
    <t>REATERRO MANUAL DE VALAS COM COMPACTAÇÃO MECANIZADA. AF_04/2016</t>
  </si>
  <si>
    <t xml:space="preserve"> 2.1.2 </t>
  </si>
  <si>
    <t>CONCRETO</t>
  </si>
  <si>
    <t xml:space="preserve"> 2.1.2.1 </t>
  </si>
  <si>
    <t xml:space="preserve"> 94975 </t>
  </si>
  <si>
    <t>CONCRETO FCK = 15MPA, TRAÇO 1:3,4:3,5 (CIMENTO/ AREIA MÉDIA/ BRITA 1)  - PREPARO MANUAL. AF_07/2016</t>
  </si>
  <si>
    <t xml:space="preserve"> 2.1.2.2 </t>
  </si>
  <si>
    <t xml:space="preserve"> 74157/004 </t>
  </si>
  <si>
    <t>LANCAMENTO/APLICACAO MANUAL DE CONCRETO EM FUNDACOES</t>
  </si>
  <si>
    <t xml:space="preserve"> 2.1.3 </t>
  </si>
  <si>
    <t>ELÉTRICA - ESTRUTURAS E DUTOS</t>
  </si>
  <si>
    <t xml:space="preserve"> 2.1.3.1 </t>
  </si>
  <si>
    <t xml:space="preserve"> 91855 </t>
  </si>
  <si>
    <t>ELETRODUTO FLEXÍVEL CORRUGADO REFORÇADO, PVC, DN 25 MM (3/4"), PARA CIRCUITOS TERMINAIS, INSTALADO EM PAREDE - FORNECIMENTO E INSTALAÇÃO. AF_12/2015</t>
  </si>
  <si>
    <t>M</t>
  </si>
  <si>
    <t xml:space="preserve"> 2.1.3.2 </t>
  </si>
  <si>
    <t xml:space="preserve"> 91850 </t>
  </si>
  <si>
    <t xml:space="preserve"> 2.1.3.3 </t>
  </si>
  <si>
    <t xml:space="preserve"> 83446 </t>
  </si>
  <si>
    <t>CAIXA DE PASSAGEM 30X30X40 COM TAMPA E DRENO BRITA</t>
  </si>
  <si>
    <t>UN</t>
  </si>
  <si>
    <t xml:space="preserve"> 2.1.3.4 </t>
  </si>
  <si>
    <t xml:space="preserve"> 92364 </t>
  </si>
  <si>
    <t xml:space="preserve"> 2.1.3.5 </t>
  </si>
  <si>
    <t xml:space="preserve"> 83399 </t>
  </si>
  <si>
    <t>RELE FOTOELETRICO P/ COMANDO DE ILUMINACAO EXTERNA 220V/1000W - FORNECIMENTO E INSTALACAO</t>
  </si>
  <si>
    <t xml:space="preserve"> 2.1.3.6 </t>
  </si>
  <si>
    <t xml:space="preserve"> 96985 </t>
  </si>
  <si>
    <t>HASTE DE ATERRAMENTO 5/8  PARA SPDA - FORNECIMENTO E INSTALAÇÃO. AF_12/2017</t>
  </si>
  <si>
    <t xml:space="preserve"> 2.1.3.7 </t>
  </si>
  <si>
    <t xml:space="preserve"> 8049 </t>
  </si>
  <si>
    <t>ORSE</t>
  </si>
  <si>
    <t>QDCL-5 - Comando de iluminação -  Quadro / Painel em chapa de aço com pintura eletrostática a pó poliester na cor cinza ral, grau de proteção IP 54, com disjuntores, barramentos e acessórios de montagem - 500x400x200mm</t>
  </si>
  <si>
    <t>un</t>
  </si>
  <si>
    <t xml:space="preserve"> 2.1.3.8 </t>
  </si>
  <si>
    <t xml:space="preserve"> 00039380 </t>
  </si>
  <si>
    <t>BASE PARA RELE COM SUPORTE METALICO</t>
  </si>
  <si>
    <t xml:space="preserve"> 2.1.3.9 </t>
  </si>
  <si>
    <t xml:space="preserve"> 00000425 </t>
  </si>
  <si>
    <t>GRAMPO METALICO TIPO OLHAL PARA HASTE DE ATERRAMENTO DE 5/8</t>
  </si>
  <si>
    <t xml:space="preserve"> 2.1.3.10 </t>
  </si>
  <si>
    <t xml:space="preserve"> 00011856 </t>
  </si>
  <si>
    <t>CONECTOR METALICO TIPO PARAFUSO FENDIDO (SPLIT BOLT), PARA CABOS ATE 10 MM2</t>
  </si>
  <si>
    <t xml:space="preserve"> 2.1.4 </t>
  </si>
  <si>
    <t>ELÉTRICA - CABOS E CONECTORES</t>
  </si>
  <si>
    <t xml:space="preserve"> 2.1.4.1 </t>
  </si>
  <si>
    <t xml:space="preserve"> 91926 </t>
  </si>
  <si>
    <t>CABO DE COBRE FLEXÍVEL ISOLADO, 2,5 MM², ANTI-CHAMA 450/750 V, PARA CIRCUITOS TERMINAIS - FORNECIMENTO E INSTALAÇÃO. AF_12/2015 - (FASES PRETO)</t>
  </si>
  <si>
    <t xml:space="preserve"> 2.1.4.2 </t>
  </si>
  <si>
    <t xml:space="preserve"> 91929 </t>
  </si>
  <si>
    <t xml:space="preserve"> 2.1.4.3 </t>
  </si>
  <si>
    <t>CABO DE COBRE FLEXÍVEL ISOLADO, 2,5 MM², ANTI-CHAMA 450/750 V, PARA CIRCUITOS TERMINAIS - FORNECIMENTO E INSTALAÇÃO. AF_12/2015 - (TERRA VERDE)</t>
  </si>
  <si>
    <t xml:space="preserve"> 2.1.4.5 </t>
  </si>
  <si>
    <t xml:space="preserve"> 2.1.4.6 </t>
  </si>
  <si>
    <t xml:space="preserve"> 2.1.4.7 </t>
  </si>
  <si>
    <t xml:space="preserve"> 00011863 </t>
  </si>
  <si>
    <t>CONECTOR METALICO TIPO PARAFUSO FENDIDO (SPLIT BOLT), PARA CABOS ATE 6 MM2</t>
  </si>
  <si>
    <t xml:space="preserve"> 2.1.4.8 </t>
  </si>
  <si>
    <t xml:space="preserve"> 2.1.4.9 </t>
  </si>
  <si>
    <t xml:space="preserve"> 00000404 </t>
  </si>
  <si>
    <t>FITA ISOLANTE DE BORRACHA AUTOFUSAO, USO ATE 69 KV (ALTA TENSAO)</t>
  </si>
  <si>
    <t xml:space="preserve"> 2.1.5 </t>
  </si>
  <si>
    <t>ELÉTRICA - POSTES DE ILUMINAÇÃO E LUMINÁRIAS</t>
  </si>
  <si>
    <t xml:space="preserve"> 3 </t>
  </si>
  <si>
    <t xml:space="preserve"> 3.1 </t>
  </si>
  <si>
    <t xml:space="preserve"> 3.1.1 </t>
  </si>
  <si>
    <t xml:space="preserve"> 3.1.1.1 </t>
  </si>
  <si>
    <t xml:space="preserve"> 3.1.1.2 </t>
  </si>
  <si>
    <t xml:space="preserve"> 3.1.2 </t>
  </si>
  <si>
    <t xml:space="preserve"> 3.1.2.1 </t>
  </si>
  <si>
    <t xml:space="preserve"> 3.1.2.2 </t>
  </si>
  <si>
    <t xml:space="preserve"> 3.1.3 </t>
  </si>
  <si>
    <t xml:space="preserve"> 3.1.3.1 </t>
  </si>
  <si>
    <t xml:space="preserve"> 3.1.3.4 </t>
  </si>
  <si>
    <t xml:space="preserve"> 3.1.3.5 </t>
  </si>
  <si>
    <t xml:space="preserve"> 3.1.3.6 </t>
  </si>
  <si>
    <t xml:space="preserve"> 3.1.3.7 </t>
  </si>
  <si>
    <t xml:space="preserve"> 3.1.3.8 </t>
  </si>
  <si>
    <t xml:space="preserve"> 3.1.3.9 </t>
  </si>
  <si>
    <t>GRAMPO METALICO TIPO OLHAL PARA HASTE DE ATERRAMENTO DE 5/8'', CONDUTOR DE *10* A 50 MM2</t>
  </si>
  <si>
    <t xml:space="preserve"> 3.1.4 </t>
  </si>
  <si>
    <t xml:space="preserve"> 3.1.5 </t>
  </si>
  <si>
    <t xml:space="preserve"> 3.1.5.2 </t>
  </si>
  <si>
    <t>Total sem BDI</t>
  </si>
  <si>
    <t>Total do BDI</t>
  </si>
  <si>
    <t>Total Geral</t>
  </si>
  <si>
    <t>Cronograma Físico e Financeiro</t>
  </si>
  <si>
    <t>Total Por Etapa</t>
  </si>
  <si>
    <t xml:space="preserve">30 DIAS </t>
  </si>
  <si>
    <t>60 DIAS</t>
  </si>
  <si>
    <t>90 DIAS</t>
  </si>
  <si>
    <t>CUSTO TOTAL</t>
  </si>
  <si>
    <t>Porcentagem</t>
  </si>
  <si>
    <t>Custo</t>
  </si>
  <si>
    <t>Porcentagem Acumulado</t>
  </si>
  <si>
    <t>Custo Acumulado</t>
  </si>
  <si>
    <t>LANÇAMENTO COM USO DE BALDES, ADENSAMENTO E ACABAMENTO DE CONCRETO EM ESTRUTURAS. AF_12/2015</t>
  </si>
  <si>
    <t>RODOVIA TRECHO BONEZÃO - ARICANDUVA</t>
  </si>
  <si>
    <t>ELETRODUTO FLEXÍVEL CORRUGADO, PEAD, DN 75 MM (3"), PARA CIRCUITOS TERMINAIS, INSTALADO EM LAJE - FORNECIMENTO E INSTALAÇÃO. AF_12/2015</t>
  </si>
  <si>
    <t>TUBO DE AÇO GALVANIZADO COM COSTURA, CLASSE MÉDIA, DN 75 (3"), CONEXÃO ROSQUEADA, INSTALADO EM REDE DE ALIMENTAÇÃO PARA HIDRANTE - FORNECIMENTO E INSTALAÇÃO. AF_12/2015</t>
  </si>
  <si>
    <t>CABO DE COBRE FLEXÍVEL ISOLADO, 2,5 MM², ANTI-CHAMA 450/750 V, PARA CIRCUITOS TERMINAIS - FORNECIMENTO E INSTALAÇÃO. AF_12/2015 - (FASES BRANCO)</t>
  </si>
  <si>
    <t>CONECTOR METALICO TIPO PARAFUSO FENDIDO (SPLIT BOLT), PARA CABOS ATE 35 MM2</t>
  </si>
  <si>
    <t>VIADUTO</t>
  </si>
  <si>
    <t>120 DIAS</t>
  </si>
  <si>
    <t>150 DIAS</t>
  </si>
  <si>
    <t>CABO DE COBRE FLEXÍVEL ISOLADO, 25 MM², ANTI-CHAMA 0,6/1,0 KV, PARA DISTRIBUIÇÃO - FORNECIMENTO E INSTALAÇÃO. AF_12/2015 - (TERRA VERDE)</t>
  </si>
  <si>
    <t>CABO DE COBRE FLEXÍVEL ISOLADO, 25 MM², ANTI-CHAMA 0,6/1,0 KV, PARA DISTRIBUIÇÃO - FORNECIMENTO E INSTALAÇÃO. AF_12/2015 - (FASES PRETO)</t>
  </si>
  <si>
    <t>CABO DE COBRE FLEXÍVEL ISOLADO, 25 MM², ANTI-CHAMA 0,6/1,0 KV, PARA DISTRIBUIÇÃO - FORNECIMENTO E INSTALAÇÃO. AF_12/2015 - (FASES BRANCO)</t>
  </si>
  <si>
    <t xml:space="preserve"> 2.1.4.4</t>
  </si>
  <si>
    <t xml:space="preserve"> 2.1.4.5</t>
  </si>
  <si>
    <t xml:space="preserve"> 2.1.4.6</t>
  </si>
  <si>
    <t xml:space="preserve">SINAPI - 02/2021 - 
</t>
  </si>
  <si>
    <t>ILUMINAÇÃO RODOVIA BR-369 - TRECHO ENTRE AVENIDA BRASIL E FACNOPAR</t>
  </si>
  <si>
    <t xml:space="preserve"> 3.1.5.1 </t>
  </si>
  <si>
    <t xml:space="preserve"> 2.1.5.1</t>
  </si>
  <si>
    <t xml:space="preserve"> 2.1.5.2</t>
  </si>
  <si>
    <t>POSTE DE AÇO GALVANIZADO A QUENTE, TELECÔNICO COM 3 SEÇÕES DE VARIADAS, ENGASTADO, H=12,00M DIAMETRO INFERIOR EXTERNO = *120* MM E SUPERIOR EXTERNO = *76* MM, ESPESSURA MÍNIMA DA CHAPA #=*3*MM. ENCAIXE DA LUMINÁRIA D=48,00 MM DE CONFORMIDADE COM O PROJETO ANEXO, INCLUSIVE CONCRETO PARA BASE E 4 LUMINÁRIAS LED DE 200W- tensão de entrada com range mínimo de 100 a 300V – 50 a 60Hz. Potência nominal máxima de 200W. Fluxo Luminoso mínimo de 27.900 Lúmens. Fator de Potência mínimo 0,95. IRC mínimo 70. Lentes/refrator Policarbonato com proteção UV (apresentar ensaios da norma ASTM G154, ciclo 3, com tempo de exposição de 2016h). Distribuição da intensidade luminosa de classificação Tipo II Média – Limitada em angulação 0º. Corpo em Alumínio Injetado. Resistência a impactos mecânicos com grau mínimo de proteção IK 08. Grau de Proteção contra sólidos e líquidos de mínimo IP 66 total. Temperatura de cor: 5.000 ±500. Tecnologia do LED SMD High Power (proibido Chip Led COB) e Vida útil do LED mínima de 100.000 horas (L70). Dispositivo para proteção contra surto (DPS) de tensão mínimo 10kV/10kA, em equipamento distinto e separado do driver. Distorção Harmônica Total (THD) menor que 10%. Suporte de fixação em braços de 33 a 60mm. Tomadas de 7 pinos (preparadas para Tele Gestão). Possuir Driver dimerizável protocolo 1-10 ou 0-10V. O produto deve estar em conformidade com as normas: ABNT NBR 5101 (iluminação pública); ABNT NBR 5123 (Relés fotoelétricos); ABNT NBR 15129 (luminárias para iluminação pública/requisitos particulares); ABNT NBR 60598-1 (luminárias requisitos gerais e ensaios); ABNT NBR 16026 (controle eletrônico C.C ou C.A para módulos a LED); ABNT NBR 60529 (grau de proteção IP); ABNT NBR IEC 60068-2-75 (parte 2 ensaio EH: ensaio com martelo); IESNA LM – 80-08 (certificação para LED), IESNA LM –79 (fotométrico) e IES TM 21-11 (certificação da estrapolação da vida do LED). O proponente deverá apresentar junto com a proposta as certificações/laudos comprovando todos os parâmetros mecânicos, elétricos e fotométricos através de testes de laboratórios acreditados pelo INMETRO dos modelos ofertados, as luminárias devem possuir Registo ativo no INMETRO, para atendimento as exigências deste edital. Manual de instruções. Certificado de GARANTIA em nome do município e com prazo mínimo de 06 ANOS - FORNECIMENTO E INSTALAÇÃO</t>
  </si>
  <si>
    <t>POSTE DE AÇO GALVANIZADO A QUENTE, TELECÔNICO COM 3 SEÇÕES DE VARIADAS, ENGASTADO, H=7,00M DIAMETRO INFERIOR EXTERNO = *120* MM E SUPERIOR EXTERNO = *76* MM, ESPESSURA MÍNIMA DA CHAPA #=*3*MM. ENCAIXE DA LUMINÁRIA D=48,00 MM DE CONFORMIDADE COM O PROJETO ANEXO, INCLUSIVE CONCRETO PARA BASE E 2 LUMINÁRIAS LED DE 200W- tensão de entrada com range mínimo de 100 a 300V – 50 a 60Hz. Potência nominal máxima de 200W. Fluxo Luminoso mínimo de 27.900 Lúmens. Fator de Potência mínimo 0,95. IRC mínimo 70. Lentes/refrator Policarbonato com proteção UV (apresentar ensaios da norma ASTM G154, ciclo 3, com tempo de exposição de 2016h). Distribuição da intensidade luminosa de classificação Tipo II Média – Limitada em angulação 0º. Corpo em Alumínio Injetado. Resistência a impactos mecânicos com grau mínimo de proteção IK 08. Grau de Proteção contra sólidos e líquidos de mínimo IP 66 total. Temperatura de cor: 5.000 ±500. Tecnologia do LED SMD High Power (proibido Chip Led COB) e Vida útil do LED mínima de 100.000 horas (L70). Dispositivo para proteção contra surto (DPS) de tensão mínimo 10kV/10kA, em equipamento distinto e separado do driver. Distorção Harmônica Total (THD) menor que 10%. Suporte de fixação em braços de 33 a 60mm. Tomadas de 7 pinos (preparadas para Tele Gestão). Possuir Driver dimerizável protocolo 1-10 ou 0-10V. O produto deve estar em conformidade com as normas: ABNT NBR 5101 (iluminação pública); ABNT NBR 5123 (Relés fotoelétricos); ABNT NBR 15129 (luminárias para iluminação pública/requisitos particulares); ABNT NBR 60598-1 (luminárias requisitos gerais e ensaios); ABNT NBR 16026 (controle eletrônico C.C ou C.A para módulos a LED); ABNT NBR 60529 (grau de proteção IP); ABNT NBR IEC 60068-2-75 (parte 2 ensaio EH: ensaio com martelo); IESNA LM – 80-08 (certificação para LED), IESNA LM –79 (fotométrico) e IES TM 21-11 (certificação da estrapolação da vida do LED). O proponente deverá apresentar junto com a proposta as certificações/laudos comprovando todos os parâmetros mecânicos, elétricos e fotométricos através de testes de laboratórios acreditados pelo INMETRO dos modelos ofertados, as luminárias devem possuir Registo ativo no INMETRO, para atendimento as exigências deste edital. Manual de instruções. Certificado de GARANTIA em nome do município e com prazo mínimo de 06 ANOS - FORNECIMENTO E INSTALAÇÃO</t>
  </si>
  <si>
    <t>POSTE DE AÇO GALVANIZADO A QUENTE, TELECÔNICO COM 3 SEÇÕES DE VARIADAS, ENGASTADO, H=12,00M DIAMETRO INFERIOR EXTERNO = *120* MM E SUPERIOR EXTERNO = *76* MM, ESPESSURA MÍNIMA DA CHAPA #=*3*MM. ENCAIXE DA LUMINÁRIA D=48,00 MM DE CONFORMIDADE COM O PROJETO ANEXO, INCLUSIVE CONCRETO PARA BASE E 2 LUMINÁRIAS LED DE 200W - tensão de entrada com range mínimo de 100 a 300V – 50 a 60Hz. Potência nominal máxima de 200W. Fluxo Luminoso mínimo de 27.900 Lúmens. Fator de Potência mínimo 0,95. IRC mínimo 70. Lentes/refrator Policarbonato com proteção UV (apresentar ensaios da norma ASTM G154, ciclo 3, com tempo de exposição de 2016h). Distribuição da intensidade luminosa de classificação Tipo II Média – Limitada em angulação 0º. Corpo em Alumínio Injetado. Resistência a impactos mecânicos com grau mínimo de proteção IK 08. Grau de Proteção contra sólidos e líquidos de mínimo IP 66 total. Temperatura de cor: 5.000 ±500. Tecnologia do LED SMD High Power (proibido Chip Led COB) e Vida útil do LED mínima de 100.000 horas (L70). Dispositivo para proteção contra surto (DPS) de tensão mínimo 10kV/10kA, em equipamento distinto e separado do driver. Distorção Harmônica Total (THD) menor que 10%. Suporte de fixação em braços de 33 a 60mm. Tomadas de 7 pinos (preparadas para Tele Gestão). Possuir Driver dimerizável protocolo 1-10 ou 0-10V. O produto deve estar em conformidade com as normas: ABNT NBR 5101 (iluminação pública); ABNT NBR 5123 (Relés fotoelétricos); ABNT NBR 15129 (luminárias para iluminação pública/requisitos particulares); ABNT NBR 60598-1 (luminárias requisitos gerais e ensaios); ABNT NBR 16026 (controle eletrônico C.C ou C.A para módulos a LED); ABNT NBR 60529 (grau de proteção IP); ABNT NBR IEC 60068-2-75 (parte 2 ensaio EH: ensaio com martelo); IESNA LM – 80-08 (certificação para LED), IESNA LM –79 (fotométrico) e IES TM 21-11 (certificação da estrapolação da vida do LED). O proponente deverá apresentar junto com a proposta as certificações/laudos comprovando todos os parâmetros mecânicos, elétricos e fotométricos através de testes de laboratórios acreditados pelo INMETRO dos modelos ofertados, as luminárias devem possuir Registo ativo no INMETRO, para atendimento as exigências deste edital. Manual de instruções. Certificado de GARANTIA em nome do município e com prazo mínimo de 06 ANOS - FORNECIMENTO E INSTALAÇÃO</t>
  </si>
</sst>
</file>

<file path=xl/styles.xml><?xml version="1.0" encoding="utf-8"?>
<styleSheet xmlns="http://schemas.openxmlformats.org/spreadsheetml/2006/main">
  <numFmts count="2">
    <numFmt numFmtId="164" formatCode="_-* #,##0.00_-;\-* #,##0.00_-;_-* &quot;-&quot;??_-;_-@_-"/>
    <numFmt numFmtId="165" formatCode="#,##0.00\ %"/>
  </numFmts>
  <fonts count="10">
    <font>
      <sz val="11"/>
      <name val="Arial"/>
      <family val="1"/>
    </font>
    <font>
      <b/>
      <sz val="11"/>
      <name val="Arial"/>
      <family val="1"/>
    </font>
    <font>
      <b/>
      <sz val="10"/>
      <color rgb="FF000000"/>
      <name val="Arial"/>
      <family val="1"/>
    </font>
    <font>
      <b/>
      <sz val="10"/>
      <name val="Arial"/>
      <family val="1"/>
    </font>
    <font>
      <sz val="10"/>
      <color rgb="FF000000"/>
      <name val="Arial"/>
      <family val="1"/>
    </font>
    <font>
      <sz val="10"/>
      <name val="Arial"/>
      <family val="1"/>
    </font>
    <font>
      <b/>
      <sz val="11"/>
      <name val="Arial"/>
      <family val="2"/>
    </font>
    <font>
      <sz val="10"/>
      <name val="Arial"/>
      <family val="2"/>
    </font>
    <font>
      <sz val="10"/>
      <name val="Arial"/>
      <family val="2"/>
    </font>
    <font>
      <sz val="8"/>
      <name val="Arial"/>
      <family val="1"/>
    </font>
  </fonts>
  <fills count="5">
    <fill>
      <patternFill patternType="none"/>
    </fill>
    <fill>
      <patternFill patternType="gray125"/>
    </fill>
    <fill>
      <patternFill patternType="solid">
        <fgColor rgb="FFFFFFFF"/>
      </patternFill>
    </fill>
    <fill>
      <patternFill patternType="solid">
        <fgColor theme="0"/>
        <bgColor indexed="64"/>
      </patternFill>
    </fill>
    <fill>
      <patternFill patternType="solid">
        <fgColor theme="0" tint="-0.14999847407452621"/>
        <bgColor indexed="64"/>
      </patternFill>
    </fill>
  </fills>
  <borders count="25">
    <border>
      <left/>
      <right/>
      <top/>
      <bottom/>
      <diagonal/>
    </border>
    <border>
      <left style="thin">
        <color rgb="FFCCCCCC"/>
      </left>
      <right style="thin">
        <color rgb="FFCCCCCC"/>
      </right>
      <top style="thin">
        <color rgb="FFCCCCCC"/>
      </top>
      <bottom style="thin">
        <color rgb="FFCCCCCC"/>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rgb="FFCCCCCC"/>
      </right>
      <top style="thin">
        <color rgb="FFCCCCCC"/>
      </top>
      <bottom style="thin">
        <color rgb="FFCCCCCC"/>
      </bottom>
      <diagonal/>
    </border>
    <border>
      <left style="thin">
        <color rgb="FFCCCCCC"/>
      </left>
      <right style="medium">
        <color indexed="64"/>
      </right>
      <top style="thin">
        <color rgb="FFCCCCCC"/>
      </top>
      <bottom style="thin">
        <color rgb="FFCCCCCC"/>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thin">
        <color rgb="FFCCCCCC"/>
      </top>
      <bottom style="thin">
        <color rgb="FFCCCCCC"/>
      </bottom>
      <diagonal/>
    </border>
    <border>
      <left style="thin">
        <color rgb="FFCCCCCC"/>
      </left>
      <right style="thin">
        <color indexed="64"/>
      </right>
      <top style="thin">
        <color indexed="64"/>
      </top>
      <bottom style="thin">
        <color indexed="64"/>
      </bottom>
      <diagonal/>
    </border>
    <border>
      <left style="medium">
        <color indexed="64"/>
      </left>
      <right style="thin">
        <color rgb="FFCCCCCC"/>
      </right>
      <top/>
      <bottom/>
      <diagonal/>
    </border>
    <border>
      <left style="thin">
        <color rgb="FFCCCCCC"/>
      </left>
      <right/>
      <top/>
      <bottom/>
      <diagonal/>
    </border>
    <border>
      <left style="medium">
        <color indexed="64"/>
      </left>
      <right style="thin">
        <color rgb="FFCCCCCC"/>
      </right>
      <top style="thin">
        <color indexed="64"/>
      </top>
      <bottom style="thin">
        <color indexed="64"/>
      </bottom>
      <diagonal/>
    </border>
    <border>
      <left/>
      <right style="thin">
        <color indexed="64"/>
      </right>
      <top style="thin">
        <color indexed="64"/>
      </top>
      <bottom style="medium">
        <color indexed="64"/>
      </bottom>
      <diagonal/>
    </border>
  </borders>
  <cellStyleXfs count="4">
    <xf numFmtId="0" fontId="0" fillId="0" borderId="0"/>
    <xf numFmtId="0" fontId="7" fillId="0" borderId="0"/>
    <xf numFmtId="164" fontId="8" fillId="0" borderId="0" applyFont="0" applyFill="0" applyBorder="0" applyAlignment="0" applyProtection="0"/>
    <xf numFmtId="9" fontId="8" fillId="0" borderId="0" applyFont="0" applyFill="0" applyBorder="0" applyAlignment="0" applyProtection="0"/>
  </cellStyleXfs>
  <cellXfs count="94">
    <xf numFmtId="0" fontId="0" fillId="0" borderId="0" xfId="0"/>
    <xf numFmtId="0" fontId="5" fillId="2" borderId="0" xfId="0" applyFont="1" applyFill="1" applyAlignment="1">
      <alignment horizontal="center" vertical="top" wrapText="1"/>
    </xf>
    <xf numFmtId="0" fontId="2" fillId="0" borderId="12" xfId="0" applyFont="1" applyFill="1" applyBorder="1" applyAlignment="1">
      <alignment horizontal="left" vertical="top" wrapText="1"/>
    </xf>
    <xf numFmtId="0" fontId="2" fillId="0" borderId="13" xfId="0" applyFont="1" applyFill="1" applyBorder="1" applyAlignment="1">
      <alignment horizontal="left" vertical="top" wrapText="1"/>
    </xf>
    <xf numFmtId="0" fontId="0" fillId="3" borderId="0" xfId="0" applyFill="1" applyBorder="1"/>
    <xf numFmtId="0" fontId="0" fillId="3" borderId="6" xfId="0" applyFill="1" applyBorder="1"/>
    <xf numFmtId="9" fontId="6" fillId="0" borderId="13" xfId="0" applyNumberFormat="1" applyFont="1" applyBorder="1" applyAlignment="1">
      <alignment horizontal="center"/>
    </xf>
    <xf numFmtId="9" fontId="6" fillId="0" borderId="14" xfId="0" applyNumberFormat="1" applyFont="1" applyBorder="1" applyAlignment="1">
      <alignment horizontal="center"/>
    </xf>
    <xf numFmtId="164" fontId="1" fillId="2" borderId="13" xfId="0" applyNumberFormat="1" applyFont="1" applyFill="1" applyBorder="1" applyAlignment="1">
      <alignment wrapText="1"/>
    </xf>
    <xf numFmtId="10" fontId="1" fillId="2" borderId="13" xfId="0" applyNumberFormat="1" applyFont="1" applyFill="1" applyBorder="1" applyAlignment="1">
      <alignment wrapText="1"/>
    </xf>
    <xf numFmtId="10" fontId="1" fillId="2" borderId="14" xfId="0" applyNumberFormat="1" applyFont="1" applyFill="1" applyBorder="1" applyAlignment="1">
      <alignment wrapText="1"/>
    </xf>
    <xf numFmtId="164" fontId="1" fillId="2" borderId="16" xfId="0" applyNumberFormat="1" applyFont="1" applyFill="1" applyBorder="1" applyAlignment="1">
      <alignment wrapText="1"/>
    </xf>
    <xf numFmtId="164" fontId="1" fillId="2" borderId="17" xfId="0" applyNumberFormat="1" applyFont="1" applyFill="1" applyBorder="1" applyAlignment="1">
      <alignment wrapText="1"/>
    </xf>
    <xf numFmtId="0" fontId="1" fillId="4" borderId="13" xfId="0" applyFont="1" applyFill="1" applyBorder="1" applyAlignment="1">
      <alignment horizontal="left" vertical="top" wrapText="1"/>
    </xf>
    <xf numFmtId="4" fontId="2" fillId="4" borderId="13" xfId="0" applyNumberFormat="1" applyFont="1" applyFill="1" applyBorder="1" applyAlignment="1">
      <alignment horizontal="right" vertical="top" wrapText="1"/>
    </xf>
    <xf numFmtId="0" fontId="1" fillId="4" borderId="13" xfId="0" applyFont="1" applyFill="1" applyBorder="1" applyAlignment="1">
      <alignment horizontal="center" vertical="top" wrapText="1"/>
    </xf>
    <xf numFmtId="4" fontId="2" fillId="4" borderId="13" xfId="0" applyNumberFormat="1" applyFont="1" applyFill="1" applyBorder="1" applyAlignment="1">
      <alignment horizontal="center" vertical="center" wrapText="1"/>
    </xf>
    <xf numFmtId="0" fontId="1" fillId="4" borderId="12" xfId="0" applyFont="1" applyFill="1" applyBorder="1" applyAlignment="1">
      <alignment horizontal="left" vertical="top" wrapText="1"/>
    </xf>
    <xf numFmtId="0" fontId="1" fillId="4" borderId="14" xfId="0" applyFont="1" applyFill="1" applyBorder="1" applyAlignment="1">
      <alignment horizontal="center" vertical="top" wrapText="1"/>
    </xf>
    <xf numFmtId="4" fontId="2" fillId="4" borderId="13" xfId="0" applyNumberFormat="1" applyFont="1" applyFill="1" applyBorder="1" applyAlignment="1">
      <alignment horizontal="center" vertical="top" wrapText="1"/>
    </xf>
    <xf numFmtId="165" fontId="2" fillId="0" borderId="19" xfId="0" applyNumberFormat="1" applyFont="1" applyFill="1" applyBorder="1" applyAlignment="1">
      <alignment horizontal="center" vertical="top" wrapText="1"/>
    </xf>
    <xf numFmtId="0" fontId="2" fillId="4" borderId="20" xfId="0" applyFont="1" applyFill="1" applyBorder="1" applyAlignment="1">
      <alignment horizontal="left" vertical="top" wrapText="1"/>
    </xf>
    <xf numFmtId="0" fontId="2" fillId="0" borderId="21" xfId="0" applyFont="1" applyFill="1" applyBorder="1" applyAlignment="1">
      <alignment horizontal="left" vertical="top" wrapText="1"/>
    </xf>
    <xf numFmtId="0" fontId="2" fillId="0" borderId="22" xfId="0" applyFont="1" applyFill="1" applyBorder="1" applyAlignment="1">
      <alignment horizontal="left" vertical="top" wrapText="1"/>
    </xf>
    <xf numFmtId="0" fontId="1" fillId="2" borderId="2" xfId="0" applyFont="1" applyFill="1" applyBorder="1" applyAlignment="1">
      <alignment horizontal="left" vertical="top" wrapText="1"/>
    </xf>
    <xf numFmtId="0" fontId="3" fillId="2" borderId="5" xfId="0" applyFont="1" applyFill="1" applyBorder="1" applyAlignment="1">
      <alignment horizontal="left" vertical="top" wrapText="1"/>
    </xf>
    <xf numFmtId="0" fontId="0" fillId="0" borderId="3" xfId="0" applyBorder="1"/>
    <xf numFmtId="0" fontId="2" fillId="4" borderId="23" xfId="0" applyFont="1" applyFill="1" applyBorder="1" applyAlignment="1">
      <alignment horizontal="left" vertical="top" wrapText="1"/>
    </xf>
    <xf numFmtId="4" fontId="2" fillId="4" borderId="14" xfId="0" applyNumberFormat="1" applyFont="1" applyFill="1" applyBorder="1" applyAlignment="1">
      <alignment horizontal="right" vertical="top" wrapText="1"/>
    </xf>
    <xf numFmtId="164" fontId="1" fillId="2" borderId="14" xfId="0" applyNumberFormat="1" applyFont="1" applyFill="1" applyBorder="1" applyAlignment="1">
      <alignment wrapText="1"/>
    </xf>
    <xf numFmtId="0" fontId="0" fillId="0" borderId="0" xfId="0" applyBorder="1"/>
    <xf numFmtId="0" fontId="0" fillId="0" borderId="6" xfId="0" applyBorder="1"/>
    <xf numFmtId="0" fontId="3" fillId="2" borderId="13" xfId="0" applyFont="1" applyFill="1" applyBorder="1" applyAlignment="1">
      <alignment horizontal="left" vertical="top" wrapText="1"/>
    </xf>
    <xf numFmtId="0" fontId="3" fillId="2" borderId="16" xfId="0" applyFont="1" applyFill="1" applyBorder="1" applyAlignment="1">
      <alignment horizontal="left" vertical="top" wrapText="1"/>
    </xf>
    <xf numFmtId="0" fontId="1" fillId="2" borderId="3" xfId="0" applyFont="1" applyFill="1" applyBorder="1" applyAlignment="1">
      <alignment horizontal="left" vertical="top" wrapText="1"/>
    </xf>
    <xf numFmtId="0" fontId="3" fillId="2" borderId="0" xfId="0" applyFont="1" applyFill="1" applyBorder="1" applyAlignment="1">
      <alignment horizontal="left" vertical="top" wrapText="1"/>
    </xf>
    <xf numFmtId="0" fontId="1" fillId="2" borderId="4" xfId="0" applyFont="1" applyFill="1" applyBorder="1" applyAlignment="1">
      <alignment horizontal="left" vertical="top" wrapText="1"/>
    </xf>
    <xf numFmtId="0" fontId="3" fillId="2" borderId="6" xfId="0" applyFont="1" applyFill="1" applyBorder="1" applyAlignment="1">
      <alignment horizontal="left" vertical="top" wrapText="1"/>
    </xf>
    <xf numFmtId="0" fontId="1" fillId="4" borderId="18" xfId="0" applyFont="1" applyFill="1" applyBorder="1" applyAlignment="1">
      <alignment horizontal="center" vertical="top" wrapText="1"/>
    </xf>
    <xf numFmtId="4" fontId="2" fillId="4" borderId="18" xfId="0" applyNumberFormat="1" applyFont="1" applyFill="1" applyBorder="1" applyAlignment="1">
      <alignment horizontal="right" vertical="top" wrapText="1"/>
    </xf>
    <xf numFmtId="9" fontId="6" fillId="0" borderId="18" xfId="0" applyNumberFormat="1" applyFont="1" applyBorder="1" applyAlignment="1">
      <alignment horizontal="center"/>
    </xf>
    <xf numFmtId="164" fontId="1" fillId="2" borderId="18" xfId="0" applyNumberFormat="1" applyFont="1" applyFill="1" applyBorder="1" applyAlignment="1">
      <alignment wrapText="1"/>
    </xf>
    <xf numFmtId="10" fontId="1" fillId="2" borderId="18" xfId="0" applyNumberFormat="1" applyFont="1" applyFill="1" applyBorder="1" applyAlignment="1">
      <alignment wrapText="1"/>
    </xf>
    <xf numFmtId="164" fontId="1" fillId="2" borderId="24" xfId="0" applyNumberFormat="1" applyFont="1" applyFill="1" applyBorder="1" applyAlignment="1">
      <alignment wrapText="1"/>
    </xf>
    <xf numFmtId="0" fontId="1" fillId="0" borderId="2" xfId="0" applyFont="1" applyFill="1" applyBorder="1" applyAlignment="1">
      <alignment horizontal="left" vertical="top" wrapText="1"/>
    </xf>
    <xf numFmtId="0" fontId="1" fillId="0" borderId="3" xfId="0" applyFont="1" applyFill="1" applyBorder="1" applyAlignment="1">
      <alignment horizontal="left" vertical="top" wrapText="1"/>
    </xf>
    <xf numFmtId="0" fontId="3" fillId="0" borderId="0" xfId="0" applyFont="1" applyFill="1" applyBorder="1" applyAlignment="1">
      <alignment horizontal="left" vertical="center" wrapText="1"/>
    </xf>
    <xf numFmtId="0" fontId="5" fillId="0" borderId="1" xfId="0" applyFont="1" applyFill="1" applyBorder="1" applyAlignment="1">
      <alignment horizontal="right" vertical="top" wrapText="1"/>
    </xf>
    <xf numFmtId="0" fontId="5" fillId="0" borderId="1" xfId="0" applyFont="1" applyFill="1" applyBorder="1" applyAlignment="1">
      <alignment horizontal="left" vertical="top" wrapText="1"/>
    </xf>
    <xf numFmtId="0" fontId="5" fillId="0" borderId="1" xfId="0" applyFont="1" applyFill="1" applyBorder="1" applyAlignment="1">
      <alignment horizontal="center" vertical="top" wrapText="1"/>
    </xf>
    <xf numFmtId="4" fontId="5" fillId="0" borderId="1" xfId="0" applyNumberFormat="1" applyFont="1" applyFill="1" applyBorder="1" applyAlignment="1">
      <alignment horizontal="right" vertical="top" wrapText="1"/>
    </xf>
    <xf numFmtId="165" fontId="3" fillId="0" borderId="8" xfId="0" applyNumberFormat="1" applyFont="1" applyFill="1" applyBorder="1" applyAlignment="1">
      <alignment horizontal="right" vertical="top" wrapText="1"/>
    </xf>
    <xf numFmtId="0" fontId="0" fillId="0" borderId="0" xfId="0" applyFont="1" applyFill="1"/>
    <xf numFmtId="0" fontId="5" fillId="0" borderId="0" xfId="0" applyFont="1" applyFill="1" applyBorder="1" applyAlignment="1">
      <alignment horizontal="left" vertical="top" wrapText="1"/>
    </xf>
    <xf numFmtId="0" fontId="5" fillId="0" borderId="10"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0" xfId="0" applyFont="1" applyFill="1" applyBorder="1" applyAlignment="1">
      <alignment horizontal="left" vertical="top" wrapText="1"/>
    </xf>
    <xf numFmtId="0" fontId="1" fillId="0" borderId="7" xfId="0" applyFont="1" applyFill="1" applyBorder="1" applyAlignment="1">
      <alignment horizontal="left" vertical="top" wrapText="1"/>
    </xf>
    <xf numFmtId="0" fontId="1" fillId="0" borderId="1" xfId="0" applyFont="1" applyFill="1" applyBorder="1" applyAlignment="1">
      <alignment horizontal="right"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center" vertical="top" wrapText="1"/>
    </xf>
    <xf numFmtId="0" fontId="1" fillId="0" borderId="8" xfId="0" applyFont="1" applyFill="1" applyBorder="1" applyAlignment="1">
      <alignment horizontal="right" vertical="top" wrapText="1"/>
    </xf>
    <xf numFmtId="0" fontId="3" fillId="0" borderId="7"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1" xfId="0" applyFont="1" applyFill="1" applyBorder="1" applyAlignment="1">
      <alignment horizontal="right" vertical="top" wrapText="1"/>
    </xf>
    <xf numFmtId="4" fontId="3" fillId="0" borderId="1" xfId="0" applyNumberFormat="1" applyFont="1" applyFill="1" applyBorder="1" applyAlignment="1">
      <alignment horizontal="right" vertical="top" wrapText="1"/>
    </xf>
    <xf numFmtId="0" fontId="5" fillId="0" borderId="7" xfId="0" applyFont="1" applyFill="1" applyBorder="1" applyAlignment="1">
      <alignment horizontal="left" vertical="top" wrapText="1"/>
    </xf>
    <xf numFmtId="0" fontId="3" fillId="0" borderId="0" xfId="0" applyFont="1" applyFill="1" applyBorder="1" applyAlignment="1">
      <alignment horizontal="right" vertical="top" wrapText="1"/>
    </xf>
    <xf numFmtId="0" fontId="3" fillId="0" borderId="10" xfId="0" applyFont="1" applyFill="1" applyBorder="1" applyAlignment="1">
      <alignment horizontal="right" vertical="top" wrapText="1"/>
    </xf>
    <xf numFmtId="0" fontId="4" fillId="3" borderId="1" xfId="0" applyFont="1" applyFill="1" applyBorder="1" applyAlignment="1">
      <alignment horizontal="left" vertical="top" wrapText="1"/>
    </xf>
    <xf numFmtId="0" fontId="3" fillId="0" borderId="9" xfId="0" applyFont="1" applyFill="1" applyBorder="1" applyAlignment="1">
      <alignment horizontal="right" vertical="top" wrapText="1"/>
    </xf>
    <xf numFmtId="0" fontId="3" fillId="0" borderId="10" xfId="0" applyFont="1" applyFill="1" applyBorder="1" applyAlignment="1">
      <alignment horizontal="right" vertical="top" wrapText="1"/>
    </xf>
    <xf numFmtId="0" fontId="3" fillId="0" borderId="10" xfId="0" applyFont="1" applyFill="1" applyBorder="1" applyAlignment="1">
      <alignment horizontal="left" vertical="top" wrapText="1"/>
    </xf>
    <xf numFmtId="4" fontId="3" fillId="0" borderId="10" xfId="0" applyNumberFormat="1" applyFont="1" applyFill="1" applyBorder="1" applyAlignment="1">
      <alignment horizontal="right" vertical="top" wrapText="1"/>
    </xf>
    <xf numFmtId="0" fontId="3" fillId="0" borderId="11" xfId="0" applyFont="1" applyFill="1" applyBorder="1" applyAlignment="1">
      <alignment horizontal="right" vertical="top" wrapText="1"/>
    </xf>
    <xf numFmtId="0" fontId="1" fillId="0" borderId="5" xfId="0" applyFont="1" applyFill="1" applyBorder="1" applyAlignment="1">
      <alignment horizontal="center" wrapText="1"/>
    </xf>
    <xf numFmtId="0" fontId="0" fillId="0" borderId="0" xfId="0" applyFont="1" applyFill="1" applyBorder="1"/>
    <xf numFmtId="0" fontId="0" fillId="0" borderId="6" xfId="0" applyFont="1" applyFill="1" applyBorder="1"/>
    <xf numFmtId="0" fontId="3" fillId="0" borderId="5" xfId="0" applyFont="1" applyFill="1" applyBorder="1" applyAlignment="1">
      <alignment horizontal="right" vertical="top" wrapText="1"/>
    </xf>
    <xf numFmtId="0" fontId="3" fillId="0" borderId="0" xfId="0" applyFont="1" applyFill="1" applyBorder="1" applyAlignment="1">
      <alignment horizontal="right" vertical="top" wrapText="1"/>
    </xf>
    <xf numFmtId="0" fontId="3" fillId="0" borderId="0" xfId="0" applyFont="1" applyFill="1" applyBorder="1" applyAlignment="1">
      <alignment horizontal="left" vertical="top" wrapText="1"/>
    </xf>
    <xf numFmtId="4" fontId="3" fillId="0" borderId="0" xfId="0" applyNumberFormat="1" applyFont="1" applyFill="1" applyBorder="1" applyAlignment="1">
      <alignment horizontal="right" vertical="top" wrapText="1"/>
    </xf>
    <xf numFmtId="0" fontId="3" fillId="0" borderId="6" xfId="0" applyFont="1" applyFill="1" applyBorder="1" applyAlignment="1">
      <alignment horizontal="right" vertical="top" wrapText="1"/>
    </xf>
    <xf numFmtId="0" fontId="1" fillId="0" borderId="3" xfId="0" applyFont="1" applyFill="1" applyBorder="1" applyAlignment="1">
      <alignment horizontal="left" vertical="top" wrapText="1"/>
    </xf>
    <xf numFmtId="0" fontId="1" fillId="0" borderId="4" xfId="0" applyFont="1" applyFill="1" applyBorder="1" applyAlignment="1">
      <alignment horizontal="left" vertical="top" wrapText="1"/>
    </xf>
    <xf numFmtId="0" fontId="3" fillId="0" borderId="6" xfId="0" applyFont="1" applyFill="1" applyBorder="1" applyAlignment="1">
      <alignment horizontal="left" vertical="top" wrapText="1"/>
    </xf>
    <xf numFmtId="0" fontId="3" fillId="2" borderId="15" xfId="0" applyFont="1" applyFill="1" applyBorder="1" applyAlignment="1">
      <alignment horizontal="left" vertical="top" wrapText="1"/>
    </xf>
    <xf numFmtId="0" fontId="3" fillId="2" borderId="16" xfId="0" applyFont="1" applyFill="1" applyBorder="1" applyAlignment="1">
      <alignment horizontal="left" vertical="top" wrapText="1"/>
    </xf>
    <xf numFmtId="0" fontId="1" fillId="2" borderId="3" xfId="0" applyFont="1" applyFill="1" applyBorder="1" applyAlignment="1">
      <alignment horizontal="left" vertical="top" wrapText="1"/>
    </xf>
    <xf numFmtId="0" fontId="3" fillId="2" borderId="0" xfId="0" applyFont="1" applyFill="1" applyBorder="1" applyAlignment="1">
      <alignment horizontal="left" vertical="top" wrapText="1"/>
    </xf>
    <xf numFmtId="0" fontId="1" fillId="2" borderId="5" xfId="0" applyFont="1" applyFill="1" applyBorder="1" applyAlignment="1">
      <alignment horizontal="center" wrapText="1"/>
    </xf>
    <xf numFmtId="0" fontId="0" fillId="0" borderId="0" xfId="0" applyBorder="1"/>
    <xf numFmtId="0" fontId="3" fillId="2" borderId="12" xfId="0" applyFont="1" applyFill="1" applyBorder="1" applyAlignment="1">
      <alignment horizontal="left" vertical="top" wrapText="1"/>
    </xf>
    <xf numFmtId="0" fontId="3" fillId="2" borderId="13" xfId="0" applyFont="1" applyFill="1" applyBorder="1" applyAlignment="1">
      <alignment horizontal="left" vertical="top" wrapText="1"/>
    </xf>
  </cellXfs>
  <cellStyles count="4">
    <cellStyle name="Normal" xfId="0" builtinId="0"/>
    <cellStyle name="Normal 2" xfId="1"/>
    <cellStyle name="Porcentagem 2" xfId="3"/>
    <cellStyle name="Vírgula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J79"/>
  <sheetViews>
    <sheetView tabSelected="1" showOutlineSymbols="0" showWhiteSpace="0" view="pageBreakPreview" topLeftCell="A70" zoomScale="66" zoomScaleNormal="66" zoomScaleSheetLayoutView="66" workbookViewId="0">
      <selection activeCell="D81" sqref="D81"/>
    </sheetView>
  </sheetViews>
  <sheetFormatPr defaultRowHeight="25.5" customHeight="1"/>
  <cols>
    <col min="1" max="1" width="10" style="52" bestFit="1" customWidth="1"/>
    <col min="2" max="2" width="9.125" style="52" bestFit="1" customWidth="1"/>
    <col min="3" max="3" width="7.75" style="52" customWidth="1"/>
    <col min="4" max="4" width="79.75" style="52" customWidth="1"/>
    <col min="5" max="6" width="7.75" style="52" customWidth="1"/>
    <col min="7" max="8" width="13.25" style="52" bestFit="1" customWidth="1"/>
    <col min="9" max="9" width="14.5" style="52" bestFit="1" customWidth="1"/>
    <col min="10" max="10" width="10.875" style="52" bestFit="1" customWidth="1"/>
    <col min="11" max="14" width="9" style="52"/>
    <col min="15" max="16" width="9" style="52" customWidth="1"/>
    <col min="17" max="16384" width="9" style="52"/>
  </cols>
  <sheetData>
    <row r="1" spans="1:10" ht="25.5" customHeight="1">
      <c r="A1" s="44"/>
      <c r="B1" s="45"/>
      <c r="C1" s="45"/>
      <c r="D1" s="45" t="s">
        <v>0</v>
      </c>
      <c r="E1" s="83"/>
      <c r="F1" s="83"/>
      <c r="G1" s="83" t="s">
        <v>2</v>
      </c>
      <c r="H1" s="83"/>
      <c r="I1" s="83" t="s">
        <v>3</v>
      </c>
      <c r="J1" s="84"/>
    </row>
    <row r="2" spans="1:10" ht="25.5" customHeight="1">
      <c r="A2" s="55"/>
      <c r="B2" s="56"/>
      <c r="C2" s="56"/>
      <c r="D2" s="46" t="s">
        <v>175</v>
      </c>
      <c r="E2" s="80" t="s">
        <v>174</v>
      </c>
      <c r="F2" s="80"/>
      <c r="G2" s="80" t="s">
        <v>4</v>
      </c>
      <c r="H2" s="80"/>
      <c r="I2" s="80" t="s">
        <v>5</v>
      </c>
      <c r="J2" s="85"/>
    </row>
    <row r="3" spans="1:10" ht="25.5" customHeight="1">
      <c r="A3" s="75" t="s">
        <v>6</v>
      </c>
      <c r="B3" s="76"/>
      <c r="C3" s="76"/>
      <c r="D3" s="76"/>
      <c r="E3" s="76"/>
      <c r="F3" s="76"/>
      <c r="G3" s="76"/>
      <c r="H3" s="76"/>
      <c r="I3" s="76"/>
      <c r="J3" s="77"/>
    </row>
    <row r="4" spans="1:10" ht="25.5" customHeight="1">
      <c r="A4" s="57" t="s">
        <v>7</v>
      </c>
      <c r="B4" s="58" t="s">
        <v>8</v>
      </c>
      <c r="C4" s="59" t="s">
        <v>9</v>
      </c>
      <c r="D4" s="59">
        <v>0</v>
      </c>
      <c r="E4" s="60" t="s">
        <v>11</v>
      </c>
      <c r="F4" s="58" t="s">
        <v>12</v>
      </c>
      <c r="G4" s="58" t="s">
        <v>13</v>
      </c>
      <c r="H4" s="58" t="s">
        <v>14</v>
      </c>
      <c r="I4" s="58" t="s">
        <v>15</v>
      </c>
      <c r="J4" s="61" t="s">
        <v>16</v>
      </c>
    </row>
    <row r="5" spans="1:10" ht="25.5" customHeight="1">
      <c r="A5" s="62" t="s">
        <v>17</v>
      </c>
      <c r="B5" s="63"/>
      <c r="C5" s="63"/>
      <c r="D5" s="63" t="s">
        <v>18</v>
      </c>
      <c r="E5" s="63"/>
      <c r="F5" s="64"/>
      <c r="G5" s="63"/>
      <c r="H5" s="63"/>
      <c r="I5" s="65">
        <f>I6+I9+I11+I13+I15</f>
        <v>0</v>
      </c>
      <c r="J5" s="51" t="e">
        <f t="shared" ref="J5:J36" si="0">I5/$H$79</f>
        <v>#DIV/0!</v>
      </c>
    </row>
    <row r="6" spans="1:10" ht="25.5" customHeight="1">
      <c r="A6" s="62" t="s">
        <v>19</v>
      </c>
      <c r="B6" s="63"/>
      <c r="C6" s="63"/>
      <c r="D6" s="63" t="s">
        <v>20</v>
      </c>
      <c r="E6" s="63"/>
      <c r="F6" s="64"/>
      <c r="G6" s="63"/>
      <c r="H6" s="63"/>
      <c r="I6" s="65">
        <f>SUM(I7:I8)</f>
        <v>0</v>
      </c>
      <c r="J6" s="51" t="e">
        <f t="shared" si="0"/>
        <v>#DIV/0!</v>
      </c>
    </row>
    <row r="7" spans="1:10" ht="25.5" customHeight="1">
      <c r="A7" s="66" t="s">
        <v>21</v>
      </c>
      <c r="B7" s="47" t="s">
        <v>22</v>
      </c>
      <c r="C7" s="48" t="s">
        <v>23</v>
      </c>
      <c r="D7" s="48" t="s">
        <v>24</v>
      </c>
      <c r="E7" s="49" t="s">
        <v>25</v>
      </c>
      <c r="F7" s="47"/>
      <c r="G7" s="50"/>
      <c r="H7" s="50"/>
      <c r="I7" s="50">
        <f>H7*F7</f>
        <v>0</v>
      </c>
      <c r="J7" s="51" t="e">
        <f t="shared" si="0"/>
        <v>#DIV/0!</v>
      </c>
    </row>
    <row r="8" spans="1:10" ht="25.5" customHeight="1">
      <c r="A8" s="66" t="s">
        <v>26</v>
      </c>
      <c r="B8" s="47" t="s">
        <v>27</v>
      </c>
      <c r="C8" s="48" t="s">
        <v>23</v>
      </c>
      <c r="D8" s="48" t="s">
        <v>28</v>
      </c>
      <c r="E8" s="49" t="s">
        <v>29</v>
      </c>
      <c r="F8" s="47"/>
      <c r="G8" s="50"/>
      <c r="H8" s="50"/>
      <c r="I8" s="50">
        <f>H8*F8</f>
        <v>0</v>
      </c>
      <c r="J8" s="51" t="e">
        <f t="shared" si="0"/>
        <v>#DIV/0!</v>
      </c>
    </row>
    <row r="9" spans="1:10" ht="25.5" customHeight="1">
      <c r="A9" s="62" t="s">
        <v>30</v>
      </c>
      <c r="B9" s="63"/>
      <c r="C9" s="63"/>
      <c r="D9" s="63" t="s">
        <v>31</v>
      </c>
      <c r="E9" s="63"/>
      <c r="F9" s="64"/>
      <c r="G9" s="63"/>
      <c r="H9" s="63"/>
      <c r="I9" s="65">
        <f>I10</f>
        <v>0</v>
      </c>
      <c r="J9" s="51" t="e">
        <f t="shared" si="0"/>
        <v>#DIV/0!</v>
      </c>
    </row>
    <row r="10" spans="1:10" ht="25.5" customHeight="1">
      <c r="A10" s="66" t="s">
        <v>32</v>
      </c>
      <c r="B10" s="47" t="s">
        <v>33</v>
      </c>
      <c r="C10" s="48" t="s">
        <v>23</v>
      </c>
      <c r="D10" s="48" t="s">
        <v>34</v>
      </c>
      <c r="E10" s="49" t="s">
        <v>29</v>
      </c>
      <c r="F10" s="47"/>
      <c r="G10" s="50"/>
      <c r="H10" s="50"/>
      <c r="I10" s="50">
        <f>H10*F10</f>
        <v>0</v>
      </c>
      <c r="J10" s="51" t="e">
        <f t="shared" si="0"/>
        <v>#DIV/0!</v>
      </c>
    </row>
    <row r="11" spans="1:10" ht="25.5" customHeight="1">
      <c r="A11" s="62" t="s">
        <v>35</v>
      </c>
      <c r="B11" s="63"/>
      <c r="C11" s="63"/>
      <c r="D11" s="63" t="s">
        <v>36</v>
      </c>
      <c r="E11" s="63"/>
      <c r="F11" s="64"/>
      <c r="G11" s="63"/>
      <c r="H11" s="63"/>
      <c r="I11" s="65">
        <f>I12</f>
        <v>0</v>
      </c>
      <c r="J11" s="51" t="e">
        <f t="shared" si="0"/>
        <v>#DIV/0!</v>
      </c>
    </row>
    <row r="12" spans="1:10" ht="25.5" customHeight="1">
      <c r="A12" s="66" t="s">
        <v>37</v>
      </c>
      <c r="B12" s="47" t="s">
        <v>38</v>
      </c>
      <c r="C12" s="48" t="s">
        <v>23</v>
      </c>
      <c r="D12" s="48" t="s">
        <v>39</v>
      </c>
      <c r="E12" s="49" t="s">
        <v>40</v>
      </c>
      <c r="F12" s="47"/>
      <c r="G12" s="50"/>
      <c r="H12" s="50"/>
      <c r="I12" s="50">
        <f>H12*F12</f>
        <v>0</v>
      </c>
      <c r="J12" s="51" t="e">
        <f t="shared" si="0"/>
        <v>#DIV/0!</v>
      </c>
    </row>
    <row r="13" spans="1:10" ht="25.5" customHeight="1">
      <c r="A13" s="62" t="s">
        <v>41</v>
      </c>
      <c r="B13" s="63"/>
      <c r="C13" s="63"/>
      <c r="D13" s="63" t="s">
        <v>42</v>
      </c>
      <c r="E13" s="63"/>
      <c r="F13" s="64"/>
      <c r="G13" s="63"/>
      <c r="H13" s="63"/>
      <c r="I13" s="65">
        <f>I14</f>
        <v>0</v>
      </c>
      <c r="J13" s="51" t="e">
        <f t="shared" si="0"/>
        <v>#DIV/0!</v>
      </c>
    </row>
    <row r="14" spans="1:10" ht="25.5" customHeight="1">
      <c r="A14" s="66" t="s">
        <v>43</v>
      </c>
      <c r="B14" s="47" t="s">
        <v>44</v>
      </c>
      <c r="C14" s="48" t="s">
        <v>23</v>
      </c>
      <c r="D14" s="48" t="s">
        <v>45</v>
      </c>
      <c r="E14" s="49" t="s">
        <v>40</v>
      </c>
      <c r="F14" s="47"/>
      <c r="G14" s="50"/>
      <c r="H14" s="50"/>
      <c r="I14" s="50">
        <f>H14*F14</f>
        <v>0</v>
      </c>
      <c r="J14" s="51" t="e">
        <f t="shared" si="0"/>
        <v>#DIV/0!</v>
      </c>
    </row>
    <row r="15" spans="1:10" ht="25.5" customHeight="1">
      <c r="A15" s="62" t="s">
        <v>46</v>
      </c>
      <c r="B15" s="63"/>
      <c r="C15" s="63"/>
      <c r="D15" s="63" t="s">
        <v>47</v>
      </c>
      <c r="E15" s="63"/>
      <c r="F15" s="64"/>
      <c r="G15" s="63"/>
      <c r="H15" s="63"/>
      <c r="I15" s="65">
        <f>I16</f>
        <v>0</v>
      </c>
      <c r="J15" s="51" t="e">
        <f t="shared" si="0"/>
        <v>#DIV/0!</v>
      </c>
    </row>
    <row r="16" spans="1:10" ht="25.5" customHeight="1">
      <c r="A16" s="66" t="s">
        <v>48</v>
      </c>
      <c r="B16" s="47" t="s">
        <v>49</v>
      </c>
      <c r="C16" s="48" t="s">
        <v>23</v>
      </c>
      <c r="D16" s="48" t="s">
        <v>50</v>
      </c>
      <c r="E16" s="49" t="s">
        <v>51</v>
      </c>
      <c r="F16" s="47"/>
      <c r="G16" s="50"/>
      <c r="H16" s="50"/>
      <c r="I16" s="50">
        <f>H16*F16</f>
        <v>0</v>
      </c>
      <c r="J16" s="51" t="e">
        <f t="shared" si="0"/>
        <v>#DIV/0!</v>
      </c>
    </row>
    <row r="17" spans="1:10" ht="25.5" customHeight="1">
      <c r="A17" s="62" t="s">
        <v>52</v>
      </c>
      <c r="B17" s="63"/>
      <c r="C17" s="63"/>
      <c r="D17" s="63" t="s">
        <v>160</v>
      </c>
      <c r="E17" s="63"/>
      <c r="F17" s="64"/>
      <c r="G17" s="63"/>
      <c r="H17" s="63"/>
      <c r="I17" s="65">
        <f>I18</f>
        <v>0</v>
      </c>
      <c r="J17" s="51" t="e">
        <f t="shared" si="0"/>
        <v>#DIV/0!</v>
      </c>
    </row>
    <row r="18" spans="1:10" ht="25.5" customHeight="1">
      <c r="A18" s="62" t="s">
        <v>53</v>
      </c>
      <c r="B18" s="63"/>
      <c r="C18" s="63"/>
      <c r="D18" s="63" t="s">
        <v>54</v>
      </c>
      <c r="E18" s="63"/>
      <c r="F18" s="64"/>
      <c r="G18" s="63"/>
      <c r="H18" s="63"/>
      <c r="I18" s="65">
        <f>I19+I22+I25+I36+I46</f>
        <v>0</v>
      </c>
      <c r="J18" s="51" t="e">
        <f t="shared" si="0"/>
        <v>#DIV/0!</v>
      </c>
    </row>
    <row r="19" spans="1:10" ht="25.5" customHeight="1">
      <c r="A19" s="62" t="s">
        <v>55</v>
      </c>
      <c r="B19" s="63"/>
      <c r="C19" s="63"/>
      <c r="D19" s="63" t="s">
        <v>56</v>
      </c>
      <c r="E19" s="63"/>
      <c r="F19" s="64"/>
      <c r="G19" s="63"/>
      <c r="H19" s="63"/>
      <c r="I19" s="65">
        <f>SUM(I20:I21)</f>
        <v>0</v>
      </c>
      <c r="J19" s="51" t="e">
        <f t="shared" si="0"/>
        <v>#DIV/0!</v>
      </c>
    </row>
    <row r="20" spans="1:10" ht="25.5" customHeight="1">
      <c r="A20" s="66" t="s">
        <v>57</v>
      </c>
      <c r="B20" s="47" t="s">
        <v>58</v>
      </c>
      <c r="C20" s="48" t="s">
        <v>23</v>
      </c>
      <c r="D20" s="48" t="s">
        <v>59</v>
      </c>
      <c r="E20" s="49" t="s">
        <v>60</v>
      </c>
      <c r="F20" s="47"/>
      <c r="G20" s="50"/>
      <c r="H20" s="50"/>
      <c r="I20" s="50">
        <f>H20*F20</f>
        <v>0</v>
      </c>
      <c r="J20" s="51" t="e">
        <f t="shared" si="0"/>
        <v>#DIV/0!</v>
      </c>
    </row>
    <row r="21" spans="1:10" ht="25.5" customHeight="1">
      <c r="A21" s="66" t="s">
        <v>61</v>
      </c>
      <c r="B21" s="47" t="s">
        <v>62</v>
      </c>
      <c r="C21" s="48" t="s">
        <v>23</v>
      </c>
      <c r="D21" s="48" t="s">
        <v>63</v>
      </c>
      <c r="E21" s="49" t="s">
        <v>60</v>
      </c>
      <c r="F21" s="47"/>
      <c r="G21" s="50"/>
      <c r="H21" s="50"/>
      <c r="I21" s="50">
        <f>H21*F21</f>
        <v>0</v>
      </c>
      <c r="J21" s="51" t="e">
        <f t="shared" si="0"/>
        <v>#DIV/0!</v>
      </c>
    </row>
    <row r="22" spans="1:10" ht="25.5" customHeight="1">
      <c r="A22" s="62" t="s">
        <v>64</v>
      </c>
      <c r="B22" s="63"/>
      <c r="C22" s="63"/>
      <c r="D22" s="63" t="s">
        <v>65</v>
      </c>
      <c r="E22" s="63"/>
      <c r="F22" s="64"/>
      <c r="G22" s="63"/>
      <c r="H22" s="63"/>
      <c r="I22" s="65">
        <f>SUM(I23:I24)</f>
        <v>0</v>
      </c>
      <c r="J22" s="51" t="e">
        <f t="shared" si="0"/>
        <v>#DIV/0!</v>
      </c>
    </row>
    <row r="23" spans="1:10" ht="25.5" customHeight="1">
      <c r="A23" s="66" t="s">
        <v>66</v>
      </c>
      <c r="B23" s="47" t="s">
        <v>67</v>
      </c>
      <c r="C23" s="48" t="s">
        <v>23</v>
      </c>
      <c r="D23" s="48" t="s">
        <v>68</v>
      </c>
      <c r="E23" s="49" t="s">
        <v>60</v>
      </c>
      <c r="F23" s="47"/>
      <c r="G23" s="50"/>
      <c r="H23" s="50"/>
      <c r="I23" s="50">
        <f>H23*F23</f>
        <v>0</v>
      </c>
      <c r="J23" s="51" t="e">
        <f t="shared" si="0"/>
        <v>#DIV/0!</v>
      </c>
    </row>
    <row r="24" spans="1:10" ht="25.5" customHeight="1">
      <c r="A24" s="66" t="s">
        <v>69</v>
      </c>
      <c r="B24" s="47">
        <v>92873</v>
      </c>
      <c r="C24" s="48" t="s">
        <v>23</v>
      </c>
      <c r="D24" s="48" t="s">
        <v>159</v>
      </c>
      <c r="E24" s="49" t="s">
        <v>60</v>
      </c>
      <c r="F24" s="47"/>
      <c r="G24" s="50"/>
      <c r="H24" s="50"/>
      <c r="I24" s="50">
        <f>H24*F24</f>
        <v>0</v>
      </c>
      <c r="J24" s="51" t="e">
        <f t="shared" si="0"/>
        <v>#DIV/0!</v>
      </c>
    </row>
    <row r="25" spans="1:10" ht="25.5" customHeight="1">
      <c r="A25" s="62" t="s">
        <v>72</v>
      </c>
      <c r="B25" s="63"/>
      <c r="C25" s="63"/>
      <c r="D25" s="63" t="s">
        <v>73</v>
      </c>
      <c r="E25" s="63"/>
      <c r="F25" s="64"/>
      <c r="G25" s="63"/>
      <c r="H25" s="63"/>
      <c r="I25" s="65">
        <f>SUM(I26:I35)</f>
        <v>0</v>
      </c>
      <c r="J25" s="51" t="e">
        <f t="shared" si="0"/>
        <v>#DIV/0!</v>
      </c>
    </row>
    <row r="26" spans="1:10" ht="25.5" customHeight="1">
      <c r="A26" s="66" t="s">
        <v>74</v>
      </c>
      <c r="B26" s="47" t="s">
        <v>75</v>
      </c>
      <c r="C26" s="48" t="s">
        <v>23</v>
      </c>
      <c r="D26" s="48" t="s">
        <v>76</v>
      </c>
      <c r="E26" s="49" t="s">
        <v>77</v>
      </c>
      <c r="F26" s="47"/>
      <c r="G26" s="50"/>
      <c r="H26" s="50"/>
      <c r="I26" s="50">
        <f t="shared" ref="I26:I35" si="1">H26*F26</f>
        <v>0</v>
      </c>
      <c r="J26" s="51" t="e">
        <f t="shared" si="0"/>
        <v>#DIV/0!</v>
      </c>
    </row>
    <row r="27" spans="1:10" ht="25.5" customHeight="1">
      <c r="A27" s="66" t="s">
        <v>78</v>
      </c>
      <c r="B27" s="47" t="s">
        <v>79</v>
      </c>
      <c r="C27" s="48" t="s">
        <v>23</v>
      </c>
      <c r="D27" s="48" t="s">
        <v>161</v>
      </c>
      <c r="E27" s="49" t="s">
        <v>77</v>
      </c>
      <c r="F27" s="47"/>
      <c r="G27" s="50"/>
      <c r="H27" s="50"/>
      <c r="I27" s="50">
        <f t="shared" si="1"/>
        <v>0</v>
      </c>
      <c r="J27" s="51" t="e">
        <f t="shared" si="0"/>
        <v>#DIV/0!</v>
      </c>
    </row>
    <row r="28" spans="1:10" ht="25.5" customHeight="1">
      <c r="A28" s="66" t="s">
        <v>80</v>
      </c>
      <c r="B28" s="47" t="s">
        <v>81</v>
      </c>
      <c r="C28" s="48" t="s">
        <v>23</v>
      </c>
      <c r="D28" s="48" t="s">
        <v>82</v>
      </c>
      <c r="E28" s="49" t="s">
        <v>83</v>
      </c>
      <c r="F28" s="47"/>
      <c r="G28" s="50"/>
      <c r="H28" s="50"/>
      <c r="I28" s="50">
        <f t="shared" si="1"/>
        <v>0</v>
      </c>
      <c r="J28" s="51" t="e">
        <f t="shared" si="0"/>
        <v>#DIV/0!</v>
      </c>
    </row>
    <row r="29" spans="1:10" ht="25.5" customHeight="1">
      <c r="A29" s="66" t="s">
        <v>84</v>
      </c>
      <c r="B29" s="47" t="s">
        <v>85</v>
      </c>
      <c r="C29" s="48" t="s">
        <v>23</v>
      </c>
      <c r="D29" s="48" t="s">
        <v>162</v>
      </c>
      <c r="E29" s="49" t="s">
        <v>77</v>
      </c>
      <c r="F29" s="47"/>
      <c r="G29" s="50"/>
      <c r="H29" s="50"/>
      <c r="I29" s="50">
        <f t="shared" si="1"/>
        <v>0</v>
      </c>
      <c r="J29" s="51" t="e">
        <f t="shared" si="0"/>
        <v>#DIV/0!</v>
      </c>
    </row>
    <row r="30" spans="1:10" ht="25.5" customHeight="1">
      <c r="A30" s="66" t="s">
        <v>86</v>
      </c>
      <c r="B30" s="47" t="s">
        <v>87</v>
      </c>
      <c r="C30" s="48" t="s">
        <v>23</v>
      </c>
      <c r="D30" s="48" t="s">
        <v>88</v>
      </c>
      <c r="E30" s="49" t="s">
        <v>83</v>
      </c>
      <c r="F30" s="47"/>
      <c r="G30" s="50"/>
      <c r="H30" s="50"/>
      <c r="I30" s="50">
        <f t="shared" si="1"/>
        <v>0</v>
      </c>
      <c r="J30" s="51" t="e">
        <f t="shared" si="0"/>
        <v>#DIV/0!</v>
      </c>
    </row>
    <row r="31" spans="1:10" ht="25.5" customHeight="1">
      <c r="A31" s="66" t="s">
        <v>89</v>
      </c>
      <c r="B31" s="47" t="s">
        <v>90</v>
      </c>
      <c r="C31" s="48" t="s">
        <v>23</v>
      </c>
      <c r="D31" s="48" t="s">
        <v>91</v>
      </c>
      <c r="E31" s="49" t="s">
        <v>83</v>
      </c>
      <c r="F31" s="47"/>
      <c r="G31" s="50"/>
      <c r="H31" s="50"/>
      <c r="I31" s="50">
        <f t="shared" si="1"/>
        <v>0</v>
      </c>
      <c r="J31" s="51" t="e">
        <f t="shared" si="0"/>
        <v>#DIV/0!</v>
      </c>
    </row>
    <row r="32" spans="1:10" ht="25.5" customHeight="1">
      <c r="A32" s="66" t="s">
        <v>92</v>
      </c>
      <c r="B32" s="47"/>
      <c r="C32" s="48"/>
      <c r="D32" s="48" t="s">
        <v>95</v>
      </c>
      <c r="E32" s="49" t="s">
        <v>96</v>
      </c>
      <c r="F32" s="47"/>
      <c r="G32" s="50"/>
      <c r="H32" s="50"/>
      <c r="I32" s="50">
        <f t="shared" si="1"/>
        <v>0</v>
      </c>
      <c r="J32" s="51" t="e">
        <f t="shared" si="0"/>
        <v>#DIV/0!</v>
      </c>
    </row>
    <row r="33" spans="1:10" ht="25.5" customHeight="1">
      <c r="A33" s="66" t="s">
        <v>97</v>
      </c>
      <c r="B33" s="47" t="s">
        <v>98</v>
      </c>
      <c r="C33" s="48" t="s">
        <v>23</v>
      </c>
      <c r="D33" s="48" t="s">
        <v>99</v>
      </c>
      <c r="E33" s="49" t="s">
        <v>83</v>
      </c>
      <c r="F33" s="47"/>
      <c r="G33" s="50"/>
      <c r="H33" s="50"/>
      <c r="I33" s="50">
        <f t="shared" si="1"/>
        <v>0</v>
      </c>
      <c r="J33" s="51" t="e">
        <f t="shared" si="0"/>
        <v>#DIV/0!</v>
      </c>
    </row>
    <row r="34" spans="1:10" ht="25.5" customHeight="1">
      <c r="A34" s="66" t="s">
        <v>100</v>
      </c>
      <c r="B34" s="47" t="s">
        <v>101</v>
      </c>
      <c r="C34" s="48" t="s">
        <v>23</v>
      </c>
      <c r="D34" s="48" t="s">
        <v>102</v>
      </c>
      <c r="E34" s="49" t="s">
        <v>83</v>
      </c>
      <c r="F34" s="47"/>
      <c r="G34" s="50"/>
      <c r="H34" s="50"/>
      <c r="I34" s="50">
        <f t="shared" si="1"/>
        <v>0</v>
      </c>
      <c r="J34" s="51" t="e">
        <f t="shared" si="0"/>
        <v>#DIV/0!</v>
      </c>
    </row>
    <row r="35" spans="1:10" ht="25.5" customHeight="1">
      <c r="A35" s="66" t="s">
        <v>103</v>
      </c>
      <c r="B35" s="47" t="s">
        <v>104</v>
      </c>
      <c r="C35" s="48" t="s">
        <v>23</v>
      </c>
      <c r="D35" s="48" t="s">
        <v>105</v>
      </c>
      <c r="E35" s="49" t="s">
        <v>83</v>
      </c>
      <c r="F35" s="47"/>
      <c r="G35" s="50"/>
      <c r="H35" s="50"/>
      <c r="I35" s="50">
        <f t="shared" si="1"/>
        <v>0</v>
      </c>
      <c r="J35" s="51" t="e">
        <f t="shared" si="0"/>
        <v>#DIV/0!</v>
      </c>
    </row>
    <row r="36" spans="1:10" ht="25.5" customHeight="1">
      <c r="A36" s="62" t="s">
        <v>106</v>
      </c>
      <c r="B36" s="63"/>
      <c r="C36" s="63"/>
      <c r="D36" s="63" t="s">
        <v>107</v>
      </c>
      <c r="E36" s="63"/>
      <c r="F36" s="64"/>
      <c r="G36" s="63"/>
      <c r="H36" s="63"/>
      <c r="I36" s="65">
        <f>SUM(I37:I45)</f>
        <v>0</v>
      </c>
      <c r="J36" s="51" t="e">
        <f t="shared" si="0"/>
        <v>#DIV/0!</v>
      </c>
    </row>
    <row r="37" spans="1:10" ht="25.5" customHeight="1">
      <c r="A37" s="66" t="s">
        <v>108</v>
      </c>
      <c r="B37" s="47" t="s">
        <v>109</v>
      </c>
      <c r="C37" s="48" t="s">
        <v>23</v>
      </c>
      <c r="D37" s="48" t="s">
        <v>110</v>
      </c>
      <c r="E37" s="49" t="s">
        <v>77</v>
      </c>
      <c r="F37" s="47"/>
      <c r="G37" s="50"/>
      <c r="H37" s="50"/>
      <c r="I37" s="50">
        <f t="shared" ref="I37:I45" si="2">H37*F37</f>
        <v>0</v>
      </c>
      <c r="J37" s="51" t="e">
        <f t="shared" ref="J37:J68" si="3">I37/$H$79</f>
        <v>#DIV/0!</v>
      </c>
    </row>
    <row r="38" spans="1:10" ht="25.5" customHeight="1">
      <c r="A38" s="66" t="s">
        <v>111</v>
      </c>
      <c r="B38" s="47" t="s">
        <v>112</v>
      </c>
      <c r="C38" s="48" t="s">
        <v>23</v>
      </c>
      <c r="D38" s="48" t="s">
        <v>163</v>
      </c>
      <c r="E38" s="49" t="s">
        <v>77</v>
      </c>
      <c r="F38" s="47"/>
      <c r="G38" s="50"/>
      <c r="H38" s="50"/>
      <c r="I38" s="50">
        <f t="shared" si="2"/>
        <v>0</v>
      </c>
      <c r="J38" s="51" t="e">
        <f t="shared" si="3"/>
        <v>#DIV/0!</v>
      </c>
    </row>
    <row r="39" spans="1:10" ht="25.5" customHeight="1">
      <c r="A39" s="66" t="s">
        <v>113</v>
      </c>
      <c r="B39" s="47" t="s">
        <v>109</v>
      </c>
      <c r="C39" s="48" t="s">
        <v>23</v>
      </c>
      <c r="D39" s="48" t="s">
        <v>114</v>
      </c>
      <c r="E39" s="49" t="s">
        <v>77</v>
      </c>
      <c r="F39" s="47"/>
      <c r="G39" s="50"/>
      <c r="H39" s="50"/>
      <c r="I39" s="50">
        <f t="shared" si="2"/>
        <v>0</v>
      </c>
      <c r="J39" s="51" t="e">
        <f t="shared" si="3"/>
        <v>#DIV/0!</v>
      </c>
    </row>
    <row r="40" spans="1:10" ht="25.5" customHeight="1">
      <c r="A40" s="66" t="s">
        <v>115</v>
      </c>
      <c r="B40" s="47">
        <v>92984</v>
      </c>
      <c r="C40" s="48" t="s">
        <v>23</v>
      </c>
      <c r="D40" s="48" t="s">
        <v>169</v>
      </c>
      <c r="E40" s="49" t="s">
        <v>77</v>
      </c>
      <c r="F40" s="47"/>
      <c r="G40" s="50"/>
      <c r="H40" s="50"/>
      <c r="I40" s="50">
        <f t="shared" ref="I40" si="4">H40*F40</f>
        <v>0</v>
      </c>
      <c r="J40" s="51" t="e">
        <f t="shared" si="3"/>
        <v>#DIV/0!</v>
      </c>
    </row>
    <row r="41" spans="1:10" ht="25.5" customHeight="1">
      <c r="A41" s="66" t="s">
        <v>115</v>
      </c>
      <c r="B41" s="47">
        <v>92984</v>
      </c>
      <c r="C41" s="48" t="s">
        <v>23</v>
      </c>
      <c r="D41" s="48" t="s">
        <v>170</v>
      </c>
      <c r="E41" s="49" t="s">
        <v>77</v>
      </c>
      <c r="F41" s="47"/>
      <c r="G41" s="50"/>
      <c r="H41" s="50"/>
      <c r="I41" s="50">
        <f t="shared" si="2"/>
        <v>0</v>
      </c>
      <c r="J41" s="51" t="e">
        <f t="shared" si="3"/>
        <v>#DIV/0!</v>
      </c>
    </row>
    <row r="42" spans="1:10" ht="25.5" customHeight="1">
      <c r="A42" s="66" t="s">
        <v>116</v>
      </c>
      <c r="B42" s="47">
        <v>92984</v>
      </c>
      <c r="C42" s="48" t="s">
        <v>23</v>
      </c>
      <c r="D42" s="48" t="s">
        <v>168</v>
      </c>
      <c r="E42" s="49" t="s">
        <v>77</v>
      </c>
      <c r="F42" s="47"/>
      <c r="G42" s="50"/>
      <c r="H42" s="50"/>
      <c r="I42" s="50">
        <f t="shared" si="2"/>
        <v>0</v>
      </c>
      <c r="J42" s="51" t="e">
        <f t="shared" si="3"/>
        <v>#DIV/0!</v>
      </c>
    </row>
    <row r="43" spans="1:10" ht="25.5" customHeight="1">
      <c r="A43" s="66" t="s">
        <v>117</v>
      </c>
      <c r="B43" s="47" t="s">
        <v>118</v>
      </c>
      <c r="C43" s="48" t="s">
        <v>23</v>
      </c>
      <c r="D43" s="48" t="s">
        <v>119</v>
      </c>
      <c r="E43" s="49" t="s">
        <v>83</v>
      </c>
      <c r="F43" s="47"/>
      <c r="G43" s="50"/>
      <c r="H43" s="50"/>
      <c r="I43" s="50">
        <f t="shared" si="2"/>
        <v>0</v>
      </c>
      <c r="J43" s="51" t="e">
        <f t="shared" si="3"/>
        <v>#DIV/0!</v>
      </c>
    </row>
    <row r="44" spans="1:10" ht="25.5" customHeight="1">
      <c r="A44" s="66" t="s">
        <v>120</v>
      </c>
      <c r="B44" s="47" t="s">
        <v>104</v>
      </c>
      <c r="C44" s="48" t="s">
        <v>23</v>
      </c>
      <c r="D44" s="48" t="s">
        <v>164</v>
      </c>
      <c r="E44" s="49" t="s">
        <v>83</v>
      </c>
      <c r="F44" s="47"/>
      <c r="G44" s="50"/>
      <c r="H44" s="50"/>
      <c r="I44" s="50">
        <f t="shared" si="2"/>
        <v>0</v>
      </c>
      <c r="J44" s="51" t="e">
        <f t="shared" si="3"/>
        <v>#DIV/0!</v>
      </c>
    </row>
    <row r="45" spans="1:10" ht="25.5" customHeight="1">
      <c r="A45" s="66" t="s">
        <v>121</v>
      </c>
      <c r="B45" s="47" t="s">
        <v>122</v>
      </c>
      <c r="C45" s="48" t="s">
        <v>23</v>
      </c>
      <c r="D45" s="48" t="s">
        <v>123</v>
      </c>
      <c r="E45" s="49" t="s">
        <v>77</v>
      </c>
      <c r="F45" s="47"/>
      <c r="G45" s="50"/>
      <c r="H45" s="50"/>
      <c r="I45" s="50">
        <f t="shared" si="2"/>
        <v>0</v>
      </c>
      <c r="J45" s="51" t="e">
        <f t="shared" si="3"/>
        <v>#DIV/0!</v>
      </c>
    </row>
    <row r="46" spans="1:10" ht="25.5" customHeight="1">
      <c r="A46" s="62" t="s">
        <v>124</v>
      </c>
      <c r="B46" s="63"/>
      <c r="C46" s="63"/>
      <c r="D46" s="63" t="s">
        <v>125</v>
      </c>
      <c r="E46" s="63"/>
      <c r="F46" s="64"/>
      <c r="G46" s="63"/>
      <c r="H46" s="63"/>
      <c r="I46" s="65">
        <f>SUM(I47)</f>
        <v>0</v>
      </c>
      <c r="J46" s="51" t="e">
        <f t="shared" si="3"/>
        <v>#DIV/0!</v>
      </c>
    </row>
    <row r="47" spans="1:10" ht="25.5" customHeight="1">
      <c r="A47" s="66" t="s">
        <v>177</v>
      </c>
      <c r="B47" s="47"/>
      <c r="C47" s="48"/>
      <c r="D47" s="69" t="s">
        <v>179</v>
      </c>
      <c r="E47" s="49" t="s">
        <v>83</v>
      </c>
      <c r="F47" s="47"/>
      <c r="G47" s="50"/>
      <c r="H47" s="50"/>
      <c r="I47" s="50">
        <f>H47*F47</f>
        <v>0</v>
      </c>
      <c r="J47" s="51" t="e">
        <f t="shared" si="3"/>
        <v>#DIV/0!</v>
      </c>
    </row>
    <row r="48" spans="1:10" ht="25.5" customHeight="1">
      <c r="A48" s="66" t="s">
        <v>178</v>
      </c>
      <c r="B48" s="47"/>
      <c r="C48" s="48"/>
      <c r="D48" s="69" t="s">
        <v>180</v>
      </c>
      <c r="E48" s="49" t="s">
        <v>83</v>
      </c>
      <c r="F48" s="47"/>
      <c r="G48" s="50"/>
      <c r="H48" s="50"/>
      <c r="I48" s="50">
        <f>H48*F48</f>
        <v>0</v>
      </c>
      <c r="J48" s="51" t="e">
        <f t="shared" si="3"/>
        <v>#DIV/0!</v>
      </c>
    </row>
    <row r="49" spans="1:10" ht="25.5" customHeight="1">
      <c r="A49" s="62" t="s">
        <v>126</v>
      </c>
      <c r="B49" s="63"/>
      <c r="C49" s="63"/>
      <c r="D49" s="63" t="s">
        <v>165</v>
      </c>
      <c r="E49" s="63"/>
      <c r="F49" s="64"/>
      <c r="G49" s="63"/>
      <c r="H49" s="63"/>
      <c r="I49" s="65">
        <f>I50</f>
        <v>0</v>
      </c>
      <c r="J49" s="51" t="e">
        <f t="shared" si="3"/>
        <v>#DIV/0!</v>
      </c>
    </row>
    <row r="50" spans="1:10" ht="25.5" customHeight="1">
      <c r="A50" s="62" t="s">
        <v>127</v>
      </c>
      <c r="B50" s="63"/>
      <c r="C50" s="63"/>
      <c r="D50" s="63" t="s">
        <v>54</v>
      </c>
      <c r="E50" s="63"/>
      <c r="F50" s="64"/>
      <c r="G50" s="63"/>
      <c r="H50" s="63"/>
      <c r="I50" s="65">
        <f>I51+I54+I57+I67+I74</f>
        <v>0</v>
      </c>
      <c r="J50" s="51" t="e">
        <f t="shared" si="3"/>
        <v>#DIV/0!</v>
      </c>
    </row>
    <row r="51" spans="1:10" ht="25.5" customHeight="1">
      <c r="A51" s="62" t="s">
        <v>128</v>
      </c>
      <c r="B51" s="63"/>
      <c r="C51" s="63"/>
      <c r="D51" s="63" t="s">
        <v>56</v>
      </c>
      <c r="E51" s="63"/>
      <c r="F51" s="64"/>
      <c r="G51" s="63"/>
      <c r="H51" s="63"/>
      <c r="I51" s="65">
        <f>SUM(I52:I53)</f>
        <v>0</v>
      </c>
      <c r="J51" s="51" t="e">
        <f t="shared" si="3"/>
        <v>#DIV/0!</v>
      </c>
    </row>
    <row r="52" spans="1:10" ht="25.5" customHeight="1">
      <c r="A52" s="66" t="s">
        <v>129</v>
      </c>
      <c r="B52" s="47" t="s">
        <v>58</v>
      </c>
      <c r="C52" s="48" t="s">
        <v>23</v>
      </c>
      <c r="D52" s="48" t="s">
        <v>59</v>
      </c>
      <c r="E52" s="49" t="s">
        <v>60</v>
      </c>
      <c r="F52" s="47"/>
      <c r="G52" s="50"/>
      <c r="H52" s="50"/>
      <c r="I52" s="50">
        <f>H52*F52</f>
        <v>0</v>
      </c>
      <c r="J52" s="51" t="e">
        <f t="shared" si="3"/>
        <v>#DIV/0!</v>
      </c>
    </row>
    <row r="53" spans="1:10" ht="25.5" customHeight="1">
      <c r="A53" s="66" t="s">
        <v>130</v>
      </c>
      <c r="B53" s="47" t="s">
        <v>62</v>
      </c>
      <c r="C53" s="48" t="s">
        <v>23</v>
      </c>
      <c r="D53" s="48" t="s">
        <v>63</v>
      </c>
      <c r="E53" s="49" t="s">
        <v>60</v>
      </c>
      <c r="F53" s="47"/>
      <c r="G53" s="50"/>
      <c r="H53" s="50"/>
      <c r="I53" s="50">
        <f>H53*F53</f>
        <v>0</v>
      </c>
      <c r="J53" s="51" t="e">
        <f t="shared" si="3"/>
        <v>#DIV/0!</v>
      </c>
    </row>
    <row r="54" spans="1:10" ht="25.5" customHeight="1">
      <c r="A54" s="62" t="s">
        <v>131</v>
      </c>
      <c r="B54" s="63"/>
      <c r="C54" s="63"/>
      <c r="D54" s="63" t="s">
        <v>65</v>
      </c>
      <c r="E54" s="63"/>
      <c r="F54" s="64"/>
      <c r="G54" s="63"/>
      <c r="H54" s="63"/>
      <c r="I54" s="65">
        <f>SUM(I55:I56)</f>
        <v>0</v>
      </c>
      <c r="J54" s="51" t="e">
        <f t="shared" si="3"/>
        <v>#DIV/0!</v>
      </c>
    </row>
    <row r="55" spans="1:10" ht="25.5" customHeight="1">
      <c r="A55" s="66" t="s">
        <v>132</v>
      </c>
      <c r="B55" s="47" t="s">
        <v>67</v>
      </c>
      <c r="C55" s="48" t="s">
        <v>23</v>
      </c>
      <c r="D55" s="48" t="s">
        <v>68</v>
      </c>
      <c r="E55" s="49" t="s">
        <v>60</v>
      </c>
      <c r="F55" s="47"/>
      <c r="G55" s="50"/>
      <c r="H55" s="50"/>
      <c r="I55" s="50">
        <f>H55*F55</f>
        <v>0</v>
      </c>
      <c r="J55" s="51" t="e">
        <f t="shared" si="3"/>
        <v>#DIV/0!</v>
      </c>
    </row>
    <row r="56" spans="1:10" ht="25.5" customHeight="1">
      <c r="A56" s="66" t="s">
        <v>133</v>
      </c>
      <c r="B56" s="47" t="s">
        <v>70</v>
      </c>
      <c r="C56" s="48" t="s">
        <v>23</v>
      </c>
      <c r="D56" s="48" t="s">
        <v>71</v>
      </c>
      <c r="E56" s="49" t="s">
        <v>60</v>
      </c>
      <c r="F56" s="47"/>
      <c r="G56" s="50"/>
      <c r="H56" s="50"/>
      <c r="I56" s="50">
        <f>H56*F56</f>
        <v>0</v>
      </c>
      <c r="J56" s="51" t="e">
        <f t="shared" si="3"/>
        <v>#DIV/0!</v>
      </c>
    </row>
    <row r="57" spans="1:10" ht="25.5" customHeight="1">
      <c r="A57" s="62" t="s">
        <v>134</v>
      </c>
      <c r="B57" s="63"/>
      <c r="C57" s="63"/>
      <c r="D57" s="63" t="s">
        <v>73</v>
      </c>
      <c r="E57" s="63"/>
      <c r="F57" s="64"/>
      <c r="G57" s="63"/>
      <c r="H57" s="63"/>
      <c r="I57" s="65">
        <f>SUM(I58:I66)</f>
        <v>0</v>
      </c>
      <c r="J57" s="51" t="e">
        <f t="shared" si="3"/>
        <v>#DIV/0!</v>
      </c>
    </row>
    <row r="58" spans="1:10" ht="25.5" customHeight="1">
      <c r="A58" s="66" t="s">
        <v>135</v>
      </c>
      <c r="B58" s="47" t="s">
        <v>75</v>
      </c>
      <c r="C58" s="48" t="s">
        <v>23</v>
      </c>
      <c r="D58" s="48" t="s">
        <v>76</v>
      </c>
      <c r="E58" s="49" t="s">
        <v>77</v>
      </c>
      <c r="F58" s="47"/>
      <c r="G58" s="50"/>
      <c r="H58" s="50"/>
      <c r="I58" s="50">
        <f t="shared" ref="I58:I66" si="5">H58*F58</f>
        <v>0</v>
      </c>
      <c r="J58" s="51" t="e">
        <f t="shared" si="3"/>
        <v>#DIV/0!</v>
      </c>
    </row>
    <row r="59" spans="1:10" ht="25.5" customHeight="1">
      <c r="A59" s="66" t="s">
        <v>78</v>
      </c>
      <c r="B59" s="47" t="s">
        <v>79</v>
      </c>
      <c r="C59" s="48" t="s">
        <v>23</v>
      </c>
      <c r="D59" s="48" t="s">
        <v>161</v>
      </c>
      <c r="E59" s="49" t="s">
        <v>77</v>
      </c>
      <c r="F59" s="47"/>
      <c r="G59" s="50"/>
      <c r="H59" s="50"/>
      <c r="I59" s="50">
        <f t="shared" si="5"/>
        <v>0</v>
      </c>
      <c r="J59" s="51" t="e">
        <f t="shared" si="3"/>
        <v>#DIV/0!</v>
      </c>
    </row>
    <row r="60" spans="1:10" ht="25.5" customHeight="1">
      <c r="A60" s="66" t="s">
        <v>84</v>
      </c>
      <c r="B60" s="47" t="s">
        <v>85</v>
      </c>
      <c r="C60" s="48" t="s">
        <v>23</v>
      </c>
      <c r="D60" s="48" t="s">
        <v>162</v>
      </c>
      <c r="E60" s="49" t="s">
        <v>77</v>
      </c>
      <c r="F60" s="47"/>
      <c r="G60" s="50"/>
      <c r="H60" s="50"/>
      <c r="I60" s="50">
        <f t="shared" si="5"/>
        <v>0</v>
      </c>
      <c r="J60" s="51" t="e">
        <f t="shared" si="3"/>
        <v>#DIV/0!</v>
      </c>
    </row>
    <row r="61" spans="1:10" ht="25.5" customHeight="1">
      <c r="A61" s="66" t="s">
        <v>136</v>
      </c>
      <c r="B61" s="47" t="s">
        <v>81</v>
      </c>
      <c r="C61" s="48" t="s">
        <v>23</v>
      </c>
      <c r="D61" s="48" t="s">
        <v>82</v>
      </c>
      <c r="E61" s="49" t="s">
        <v>83</v>
      </c>
      <c r="F61" s="47"/>
      <c r="G61" s="50"/>
      <c r="H61" s="50"/>
      <c r="I61" s="50">
        <f t="shared" si="5"/>
        <v>0</v>
      </c>
      <c r="J61" s="51" t="e">
        <f t="shared" si="3"/>
        <v>#DIV/0!</v>
      </c>
    </row>
    <row r="62" spans="1:10" ht="25.5" customHeight="1">
      <c r="A62" s="66" t="s">
        <v>137</v>
      </c>
      <c r="B62" s="47" t="s">
        <v>93</v>
      </c>
      <c r="C62" s="48" t="s">
        <v>94</v>
      </c>
      <c r="D62" s="48" t="s">
        <v>95</v>
      </c>
      <c r="E62" s="49" t="s">
        <v>96</v>
      </c>
      <c r="F62" s="47"/>
      <c r="G62" s="50"/>
      <c r="H62" s="50"/>
      <c r="I62" s="50">
        <f t="shared" si="5"/>
        <v>0</v>
      </c>
      <c r="J62" s="51" t="e">
        <f t="shared" si="3"/>
        <v>#DIV/0!</v>
      </c>
    </row>
    <row r="63" spans="1:10" ht="25.5" customHeight="1">
      <c r="A63" s="66" t="s">
        <v>138</v>
      </c>
      <c r="B63" s="47" t="s">
        <v>87</v>
      </c>
      <c r="C63" s="48" t="s">
        <v>23</v>
      </c>
      <c r="D63" s="48" t="s">
        <v>88</v>
      </c>
      <c r="E63" s="49" t="s">
        <v>83</v>
      </c>
      <c r="F63" s="47"/>
      <c r="G63" s="50"/>
      <c r="H63" s="50"/>
      <c r="I63" s="50">
        <f t="shared" si="5"/>
        <v>0</v>
      </c>
      <c r="J63" s="51" t="e">
        <f t="shared" si="3"/>
        <v>#DIV/0!</v>
      </c>
    </row>
    <row r="64" spans="1:10" ht="25.5" customHeight="1">
      <c r="A64" s="66" t="s">
        <v>139</v>
      </c>
      <c r="B64" s="47" t="s">
        <v>98</v>
      </c>
      <c r="C64" s="48" t="s">
        <v>23</v>
      </c>
      <c r="D64" s="48" t="s">
        <v>99</v>
      </c>
      <c r="E64" s="49" t="s">
        <v>83</v>
      </c>
      <c r="F64" s="47"/>
      <c r="G64" s="50"/>
      <c r="H64" s="50"/>
      <c r="I64" s="50">
        <f t="shared" si="5"/>
        <v>0</v>
      </c>
      <c r="J64" s="51" t="e">
        <f t="shared" si="3"/>
        <v>#DIV/0!</v>
      </c>
    </row>
    <row r="65" spans="1:10" ht="25.5" customHeight="1">
      <c r="A65" s="66" t="s">
        <v>140</v>
      </c>
      <c r="B65" s="47" t="s">
        <v>90</v>
      </c>
      <c r="C65" s="48" t="s">
        <v>23</v>
      </c>
      <c r="D65" s="48" t="s">
        <v>91</v>
      </c>
      <c r="E65" s="49" t="s">
        <v>83</v>
      </c>
      <c r="F65" s="47"/>
      <c r="G65" s="50"/>
      <c r="H65" s="50"/>
      <c r="I65" s="50">
        <f t="shared" si="5"/>
        <v>0</v>
      </c>
      <c r="J65" s="51" t="e">
        <f t="shared" si="3"/>
        <v>#DIV/0!</v>
      </c>
    </row>
    <row r="66" spans="1:10" ht="25.5" customHeight="1">
      <c r="A66" s="66" t="s">
        <v>141</v>
      </c>
      <c r="B66" s="47" t="s">
        <v>101</v>
      </c>
      <c r="C66" s="48" t="s">
        <v>23</v>
      </c>
      <c r="D66" s="48" t="s">
        <v>142</v>
      </c>
      <c r="E66" s="49" t="s">
        <v>83</v>
      </c>
      <c r="F66" s="47"/>
      <c r="G66" s="50"/>
      <c r="H66" s="50"/>
      <c r="I66" s="50">
        <f t="shared" si="5"/>
        <v>0</v>
      </c>
      <c r="J66" s="51" t="e">
        <f t="shared" si="3"/>
        <v>#DIV/0!</v>
      </c>
    </row>
    <row r="67" spans="1:10" ht="25.5" customHeight="1">
      <c r="A67" s="62" t="s">
        <v>143</v>
      </c>
      <c r="B67" s="63"/>
      <c r="C67" s="63"/>
      <c r="D67" s="63" t="s">
        <v>107</v>
      </c>
      <c r="E67" s="63"/>
      <c r="F67" s="64"/>
      <c r="G67" s="63"/>
      <c r="H67" s="63"/>
      <c r="I67" s="65">
        <f>SUM(I68:I73)</f>
        <v>0</v>
      </c>
      <c r="J67" s="51" t="e">
        <f t="shared" si="3"/>
        <v>#DIV/0!</v>
      </c>
    </row>
    <row r="68" spans="1:10" ht="25.5" customHeight="1">
      <c r="A68" s="66" t="s">
        <v>108</v>
      </c>
      <c r="B68" s="47" t="s">
        <v>109</v>
      </c>
      <c r="C68" s="48" t="s">
        <v>23</v>
      </c>
      <c r="D68" s="48" t="s">
        <v>110</v>
      </c>
      <c r="E68" s="49" t="s">
        <v>77</v>
      </c>
      <c r="F68" s="47"/>
      <c r="G68" s="50"/>
      <c r="H68" s="50"/>
      <c r="I68" s="50">
        <f t="shared" ref="I68:I73" si="6">H68*F68</f>
        <v>0</v>
      </c>
      <c r="J68" s="51" t="e">
        <f t="shared" si="3"/>
        <v>#DIV/0!</v>
      </c>
    </row>
    <row r="69" spans="1:10" ht="25.5" customHeight="1">
      <c r="A69" s="66" t="s">
        <v>111</v>
      </c>
      <c r="B69" s="47" t="s">
        <v>112</v>
      </c>
      <c r="C69" s="48" t="s">
        <v>23</v>
      </c>
      <c r="D69" s="48" t="s">
        <v>163</v>
      </c>
      <c r="E69" s="49" t="s">
        <v>77</v>
      </c>
      <c r="F69" s="47"/>
      <c r="G69" s="50"/>
      <c r="H69" s="50"/>
      <c r="I69" s="50">
        <f t="shared" si="6"/>
        <v>0</v>
      </c>
      <c r="J69" s="51" t="e">
        <f t="shared" ref="J69:J76" si="7">I69/$H$79</f>
        <v>#DIV/0!</v>
      </c>
    </row>
    <row r="70" spans="1:10" ht="25.5" customHeight="1">
      <c r="A70" s="66" t="s">
        <v>113</v>
      </c>
      <c r="B70" s="47" t="s">
        <v>109</v>
      </c>
      <c r="C70" s="48" t="s">
        <v>23</v>
      </c>
      <c r="D70" s="48" t="s">
        <v>114</v>
      </c>
      <c r="E70" s="49" t="s">
        <v>77</v>
      </c>
      <c r="F70" s="47"/>
      <c r="G70" s="50"/>
      <c r="H70" s="50"/>
      <c r="I70" s="50">
        <f t="shared" si="6"/>
        <v>0</v>
      </c>
      <c r="J70" s="51" t="e">
        <f t="shared" si="7"/>
        <v>#DIV/0!</v>
      </c>
    </row>
    <row r="71" spans="1:10" ht="25.5" customHeight="1">
      <c r="A71" s="66" t="s">
        <v>171</v>
      </c>
      <c r="B71" s="47">
        <v>92984</v>
      </c>
      <c r="C71" s="48" t="s">
        <v>23</v>
      </c>
      <c r="D71" s="48" t="s">
        <v>169</v>
      </c>
      <c r="E71" s="49" t="s">
        <v>77</v>
      </c>
      <c r="F71" s="47"/>
      <c r="G71" s="50"/>
      <c r="H71" s="50"/>
      <c r="I71" s="50">
        <f t="shared" si="6"/>
        <v>0</v>
      </c>
      <c r="J71" s="51" t="e">
        <f t="shared" si="7"/>
        <v>#DIV/0!</v>
      </c>
    </row>
    <row r="72" spans="1:10" ht="25.5" customHeight="1">
      <c r="A72" s="66" t="s">
        <v>172</v>
      </c>
      <c r="B72" s="47">
        <v>92984</v>
      </c>
      <c r="C72" s="48" t="s">
        <v>23</v>
      </c>
      <c r="D72" s="48" t="s">
        <v>170</v>
      </c>
      <c r="E72" s="49" t="s">
        <v>77</v>
      </c>
      <c r="F72" s="47"/>
      <c r="G72" s="50"/>
      <c r="H72" s="50"/>
      <c r="I72" s="50">
        <f t="shared" si="6"/>
        <v>0</v>
      </c>
      <c r="J72" s="51" t="e">
        <f t="shared" si="7"/>
        <v>#DIV/0!</v>
      </c>
    </row>
    <row r="73" spans="1:10" ht="25.5" customHeight="1">
      <c r="A73" s="66" t="s">
        <v>173</v>
      </c>
      <c r="B73" s="47">
        <v>92984</v>
      </c>
      <c r="C73" s="48" t="s">
        <v>23</v>
      </c>
      <c r="D73" s="48" t="s">
        <v>168</v>
      </c>
      <c r="E73" s="49" t="s">
        <v>77</v>
      </c>
      <c r="F73" s="47"/>
      <c r="G73" s="50"/>
      <c r="H73" s="50"/>
      <c r="I73" s="50">
        <f t="shared" si="6"/>
        <v>0</v>
      </c>
      <c r="J73" s="51" t="e">
        <f t="shared" si="7"/>
        <v>#DIV/0!</v>
      </c>
    </row>
    <row r="74" spans="1:10" ht="25.5" customHeight="1">
      <c r="A74" s="62" t="s">
        <v>144</v>
      </c>
      <c r="B74" s="63"/>
      <c r="C74" s="63"/>
      <c r="D74" s="63" t="s">
        <v>125</v>
      </c>
      <c r="E74" s="63"/>
      <c r="F74" s="64"/>
      <c r="G74" s="63"/>
      <c r="H74" s="63"/>
      <c r="I74" s="65">
        <f>SUM(I75:I76)</f>
        <v>0</v>
      </c>
      <c r="J74" s="51" t="e">
        <f t="shared" si="7"/>
        <v>#DIV/0!</v>
      </c>
    </row>
    <row r="75" spans="1:10" ht="25.5" customHeight="1">
      <c r="A75" s="66" t="s">
        <v>176</v>
      </c>
      <c r="B75" s="47"/>
      <c r="C75" s="48"/>
      <c r="D75" s="48" t="s">
        <v>179</v>
      </c>
      <c r="E75" s="49" t="s">
        <v>83</v>
      </c>
      <c r="F75" s="47"/>
      <c r="G75" s="50"/>
      <c r="H75" s="50"/>
      <c r="I75" s="50">
        <f>H75*F75</f>
        <v>0</v>
      </c>
      <c r="J75" s="51" t="e">
        <f t="shared" si="7"/>
        <v>#DIV/0!</v>
      </c>
    </row>
    <row r="76" spans="1:10" ht="25.5" customHeight="1">
      <c r="A76" s="66" t="s">
        <v>145</v>
      </c>
      <c r="B76" s="47"/>
      <c r="C76" s="48"/>
      <c r="D76" s="48" t="s">
        <v>181</v>
      </c>
      <c r="E76" s="49" t="s">
        <v>83</v>
      </c>
      <c r="F76" s="47"/>
      <c r="G76" s="50"/>
      <c r="H76" s="50"/>
      <c r="I76" s="50">
        <f>H76*F76</f>
        <v>0</v>
      </c>
      <c r="J76" s="51" t="e">
        <f t="shared" si="7"/>
        <v>#DIV/0!</v>
      </c>
    </row>
    <row r="77" spans="1:10" ht="25.5" customHeight="1">
      <c r="A77" s="78"/>
      <c r="B77" s="79"/>
      <c r="C77" s="79"/>
      <c r="D77" s="53"/>
      <c r="E77" s="67"/>
      <c r="F77" s="80" t="s">
        <v>146</v>
      </c>
      <c r="G77" s="79"/>
      <c r="H77" s="81">
        <f>H79/1.25</f>
        <v>0</v>
      </c>
      <c r="I77" s="79"/>
      <c r="J77" s="82"/>
    </row>
    <row r="78" spans="1:10" ht="25.5" customHeight="1">
      <c r="A78" s="78"/>
      <c r="B78" s="79"/>
      <c r="C78" s="79"/>
      <c r="D78" s="53"/>
      <c r="E78" s="67"/>
      <c r="F78" s="80" t="s">
        <v>147</v>
      </c>
      <c r="G78" s="79"/>
      <c r="H78" s="81">
        <f>H79-H77</f>
        <v>0</v>
      </c>
      <c r="I78" s="79"/>
      <c r="J78" s="82"/>
    </row>
    <row r="79" spans="1:10" ht="25.5" customHeight="1" thickBot="1">
      <c r="A79" s="70"/>
      <c r="B79" s="71"/>
      <c r="C79" s="71"/>
      <c r="D79" s="54"/>
      <c r="E79" s="68"/>
      <c r="F79" s="72" t="s">
        <v>148</v>
      </c>
      <c r="G79" s="71"/>
      <c r="H79" s="73">
        <f>I49+I17+I5</f>
        <v>0</v>
      </c>
      <c r="I79" s="71"/>
      <c r="J79" s="74"/>
    </row>
  </sheetData>
  <mergeCells count="16">
    <mergeCell ref="E1:F1"/>
    <mergeCell ref="G1:H1"/>
    <mergeCell ref="I1:J1"/>
    <mergeCell ref="E2:F2"/>
    <mergeCell ref="G2:H2"/>
    <mergeCell ref="I2:J2"/>
    <mergeCell ref="A79:C79"/>
    <mergeCell ref="F79:G79"/>
    <mergeCell ref="H79:J79"/>
    <mergeCell ref="A3:J3"/>
    <mergeCell ref="A77:C77"/>
    <mergeCell ref="F77:G77"/>
    <mergeCell ref="H77:J77"/>
    <mergeCell ref="A78:C78"/>
    <mergeCell ref="F78:G78"/>
    <mergeCell ref="H78:J78"/>
  </mergeCells>
  <phoneticPr fontId="9" type="noConversion"/>
  <printOptions horizontalCentered="1" verticalCentered="1"/>
  <pageMargins left="0.51181102362204722" right="0.51181102362204722" top="0.98425196850393704" bottom="0.98425196850393704" header="0.51181102362204722" footer="0.51181102362204722"/>
  <pageSetup paperSize="9" scale="71" fitToHeight="0" orientation="landscape" r:id="rId1"/>
  <rowBreaks count="2" manualBreakCount="2">
    <brk id="45" max="16383" man="1"/>
    <brk id="73" max="16383" man="1"/>
  </rowBreaks>
</worksheet>
</file>

<file path=xl/worksheets/sheet2.xml><?xml version="1.0" encoding="utf-8"?>
<worksheet xmlns="http://schemas.openxmlformats.org/spreadsheetml/2006/main" xmlns:r="http://schemas.openxmlformats.org/officeDocument/2006/relationships">
  <dimension ref="A1:H16"/>
  <sheetViews>
    <sheetView workbookViewId="0">
      <selection activeCell="C5" sqref="C5"/>
    </sheetView>
  </sheetViews>
  <sheetFormatPr defaultRowHeight="14.25"/>
  <cols>
    <col min="1" max="1" width="17.75" customWidth="1"/>
    <col min="2" max="2" width="41.25" customWidth="1"/>
    <col min="3" max="3" width="30.25" customWidth="1"/>
    <col min="4" max="8" width="12.375" bestFit="1" customWidth="1"/>
  </cols>
  <sheetData>
    <row r="1" spans="1:8" ht="30">
      <c r="A1" s="24"/>
      <c r="B1" s="34" t="s">
        <v>0</v>
      </c>
      <c r="C1" s="34" t="s">
        <v>1</v>
      </c>
      <c r="D1" s="88" t="s">
        <v>2</v>
      </c>
      <c r="E1" s="88"/>
      <c r="F1" s="34"/>
      <c r="G1" s="26"/>
      <c r="H1" s="36" t="s">
        <v>3</v>
      </c>
    </row>
    <row r="2" spans="1:8" ht="76.5">
      <c r="A2" s="25"/>
      <c r="B2" s="35" t="str">
        <f>Orçamento!D2</f>
        <v>ILUMINAÇÃO RODOVIA BR-369 - TRECHO ENTRE AVENIDA BRASIL E FACNOPAR</v>
      </c>
      <c r="C2" s="35"/>
      <c r="D2" s="89" t="s">
        <v>4</v>
      </c>
      <c r="E2" s="89"/>
      <c r="F2" s="35"/>
      <c r="G2" s="30"/>
      <c r="H2" s="37" t="s">
        <v>5</v>
      </c>
    </row>
    <row r="3" spans="1:8" ht="15">
      <c r="A3" s="90" t="s">
        <v>149</v>
      </c>
      <c r="B3" s="91"/>
      <c r="C3" s="91"/>
      <c r="D3" s="91"/>
      <c r="E3" s="91"/>
      <c r="F3" s="91"/>
      <c r="G3" s="30"/>
      <c r="H3" s="31"/>
    </row>
    <row r="4" spans="1:8" ht="15">
      <c r="A4" s="17" t="s">
        <v>7</v>
      </c>
      <c r="B4" s="13" t="s">
        <v>10</v>
      </c>
      <c r="C4" s="15" t="s">
        <v>150</v>
      </c>
      <c r="D4" s="15" t="s">
        <v>151</v>
      </c>
      <c r="E4" s="15" t="s">
        <v>152</v>
      </c>
      <c r="F4" s="15" t="s">
        <v>153</v>
      </c>
      <c r="G4" s="38" t="s">
        <v>166</v>
      </c>
      <c r="H4" s="18" t="s">
        <v>167</v>
      </c>
    </row>
    <row r="5" spans="1:8" ht="15">
      <c r="A5" s="27" t="s">
        <v>17</v>
      </c>
      <c r="B5" s="21" t="s">
        <v>18</v>
      </c>
      <c r="C5" s="20" t="e">
        <f>C6/$C$11</f>
        <v>#DIV/0!</v>
      </c>
      <c r="D5" s="6">
        <v>0.1</v>
      </c>
      <c r="E5" s="6">
        <v>0.2</v>
      </c>
      <c r="F5" s="6">
        <v>0.3</v>
      </c>
      <c r="G5" s="40">
        <v>0.3</v>
      </c>
      <c r="H5" s="7">
        <v>0.1</v>
      </c>
    </row>
    <row r="6" spans="1:8">
      <c r="A6" s="22"/>
      <c r="B6" s="23"/>
      <c r="C6" s="19">
        <f>Orçamento!I5</f>
        <v>0</v>
      </c>
      <c r="D6" s="14">
        <f>$C$6*D5</f>
        <v>0</v>
      </c>
      <c r="E6" s="14">
        <f t="shared" ref="E6:F6" si="0">$C$6*E5</f>
        <v>0</v>
      </c>
      <c r="F6" s="14">
        <f t="shared" si="0"/>
        <v>0</v>
      </c>
      <c r="G6" s="39">
        <f t="shared" ref="G6" si="1">$C$6*G5</f>
        <v>0</v>
      </c>
      <c r="H6" s="28">
        <f t="shared" ref="H6" si="2">$C$6*H5</f>
        <v>0</v>
      </c>
    </row>
    <row r="7" spans="1:8" ht="15">
      <c r="A7" s="27" t="s">
        <v>52</v>
      </c>
      <c r="B7" s="21" t="str">
        <f>Orçamento!D17</f>
        <v>RODOVIA TRECHO BONEZÃO - ARICANDUVA</v>
      </c>
      <c r="C7" s="20" t="e">
        <f>C8/$C$11</f>
        <v>#DIV/0!</v>
      </c>
      <c r="D7" s="6">
        <v>0.1</v>
      </c>
      <c r="E7" s="6">
        <v>0.2</v>
      </c>
      <c r="F7" s="6">
        <v>0.3</v>
      </c>
      <c r="G7" s="40">
        <v>0.3</v>
      </c>
      <c r="H7" s="7">
        <v>0.1</v>
      </c>
    </row>
    <row r="8" spans="1:8">
      <c r="A8" s="22"/>
      <c r="B8" s="23"/>
      <c r="C8" s="19">
        <f>Orçamento!I17</f>
        <v>0</v>
      </c>
      <c r="D8" s="14">
        <f>$C$8*D7</f>
        <v>0</v>
      </c>
      <c r="E8" s="14">
        <f t="shared" ref="E8:F8" si="3">$C$8*E7</f>
        <v>0</v>
      </c>
      <c r="F8" s="14">
        <f t="shared" si="3"/>
        <v>0</v>
      </c>
      <c r="G8" s="39">
        <f t="shared" ref="G8" si="4">$C$8*G7</f>
        <v>0</v>
      </c>
      <c r="H8" s="28">
        <f t="shared" ref="H8" si="5">$C$8*H7</f>
        <v>0</v>
      </c>
    </row>
    <row r="9" spans="1:8" ht="15">
      <c r="A9" s="27" t="s">
        <v>126</v>
      </c>
      <c r="B9" s="21" t="str">
        <f>Orçamento!D49</f>
        <v>VIADUTO</v>
      </c>
      <c r="C9" s="20" t="e">
        <f>C10/$C$11</f>
        <v>#DIV/0!</v>
      </c>
      <c r="D9" s="6">
        <v>0.1</v>
      </c>
      <c r="E9" s="6">
        <v>0.2</v>
      </c>
      <c r="F9" s="6">
        <v>0.3</v>
      </c>
      <c r="G9" s="40">
        <v>0.3</v>
      </c>
      <c r="H9" s="7">
        <v>0.1</v>
      </c>
    </row>
    <row r="10" spans="1:8">
      <c r="A10" s="22"/>
      <c r="B10" s="23"/>
      <c r="C10" s="19">
        <f>Orçamento!I49</f>
        <v>0</v>
      </c>
      <c r="D10" s="14">
        <f>$C$11*D9</f>
        <v>0</v>
      </c>
      <c r="E10" s="14">
        <f>$C$11*E9</f>
        <v>0</v>
      </c>
      <c r="F10" s="14">
        <f>$C$11*F9</f>
        <v>0</v>
      </c>
      <c r="G10" s="39">
        <f>$C$11*G9</f>
        <v>0</v>
      </c>
      <c r="H10" s="28">
        <f>$C$11*H9</f>
        <v>0</v>
      </c>
    </row>
    <row r="11" spans="1:8">
      <c r="A11" s="2" t="s">
        <v>154</v>
      </c>
      <c r="B11" s="3"/>
      <c r="C11" s="16">
        <f>Orçamento!H79</f>
        <v>0</v>
      </c>
      <c r="D11" s="4"/>
      <c r="E11" s="4"/>
      <c r="F11" s="4"/>
      <c r="G11" s="4"/>
      <c r="H11" s="5"/>
    </row>
    <row r="12" spans="1:8" ht="15">
      <c r="A12" s="92" t="s">
        <v>155</v>
      </c>
      <c r="B12" s="93"/>
      <c r="C12" s="32"/>
      <c r="D12" s="6">
        <v>0.1</v>
      </c>
      <c r="E12" s="6">
        <v>0.2</v>
      </c>
      <c r="F12" s="6">
        <v>0.3</v>
      </c>
      <c r="G12" s="40">
        <v>0.3</v>
      </c>
      <c r="H12" s="7">
        <v>0.1</v>
      </c>
    </row>
    <row r="13" spans="1:8" ht="15">
      <c r="A13" s="92" t="s">
        <v>156</v>
      </c>
      <c r="B13" s="93"/>
      <c r="C13" s="32"/>
      <c r="D13" s="8">
        <f>$C$11*D12</f>
        <v>0</v>
      </c>
      <c r="E13" s="8">
        <f>$C$11*E12</f>
        <v>0</v>
      </c>
      <c r="F13" s="8">
        <f>$C$11*F12</f>
        <v>0</v>
      </c>
      <c r="G13" s="41">
        <f>$C$11*G12</f>
        <v>0</v>
      </c>
      <c r="H13" s="29">
        <f>$C$11*H12</f>
        <v>0</v>
      </c>
    </row>
    <row r="14" spans="1:8" ht="15">
      <c r="A14" s="92" t="s">
        <v>157</v>
      </c>
      <c r="B14" s="93"/>
      <c r="C14" s="32"/>
      <c r="D14" s="9">
        <v>0.4</v>
      </c>
      <c r="E14" s="9">
        <v>0.7</v>
      </c>
      <c r="F14" s="9">
        <v>1</v>
      </c>
      <c r="G14" s="42">
        <v>0.7</v>
      </c>
      <c r="H14" s="10">
        <v>1</v>
      </c>
    </row>
    <row r="15" spans="1:8" ht="20.25" customHeight="1" thickBot="1">
      <c r="A15" s="86" t="s">
        <v>158</v>
      </c>
      <c r="B15" s="87"/>
      <c r="C15" s="33"/>
      <c r="D15" s="11">
        <f>D13</f>
        <v>0</v>
      </c>
      <c r="E15" s="11">
        <f>D15+E13</f>
        <v>0</v>
      </c>
      <c r="F15" s="11">
        <f>E15+F13</f>
        <v>0</v>
      </c>
      <c r="G15" s="43">
        <f>F15+G13</f>
        <v>0</v>
      </c>
      <c r="H15" s="12">
        <f>G15+H13</f>
        <v>0</v>
      </c>
    </row>
    <row r="16" spans="1:8">
      <c r="A16" s="1"/>
      <c r="B16" s="1"/>
      <c r="C16" s="1"/>
      <c r="D16" s="1"/>
      <c r="E16" s="1"/>
      <c r="F16" s="1"/>
      <c r="G16" s="1"/>
      <c r="H16" s="1"/>
    </row>
  </sheetData>
  <mergeCells count="7">
    <mergeCell ref="A15:B15"/>
    <mergeCell ref="D1:E1"/>
    <mergeCell ref="D2:E2"/>
    <mergeCell ref="A3:F3"/>
    <mergeCell ref="A12:B12"/>
    <mergeCell ref="A13:B13"/>
    <mergeCell ref="A14:B14"/>
  </mergeCells>
  <pageMargins left="0.511811024" right="0.511811024" top="0.78740157499999996" bottom="0.78740157499999996" header="0.31496062000000002" footer="0.31496062000000002"/>
  <pageSetup paperSize="9" orientation="landscape" verticalDpi="30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Planilhas</vt:lpstr>
      </vt:variant>
      <vt:variant>
        <vt:i4>2</vt:i4>
      </vt:variant>
      <vt:variant>
        <vt:lpstr>Intervalos nomeados</vt:lpstr>
      </vt:variant>
      <vt:variant>
        <vt:i4>1</vt:i4>
      </vt:variant>
    </vt:vector>
  </HeadingPairs>
  <TitlesOfParts>
    <vt:vector size="3" baseType="lpstr">
      <vt:lpstr>Orçamento</vt:lpstr>
      <vt:lpstr>Crononograma fisico financeiro</vt:lpstr>
      <vt:lpstr>Orçamento!Area_de_impressao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Antonio Pereira do Nascimento</dc:creator>
  <cp:lastModifiedBy>antonio.nascimento</cp:lastModifiedBy>
  <cp:lastPrinted>2021-04-20T14:02:07Z</cp:lastPrinted>
  <dcterms:created xsi:type="dcterms:W3CDTF">2020-09-11T20:11:41Z</dcterms:created>
  <dcterms:modified xsi:type="dcterms:W3CDTF">2021-06-25T12:30:54Z</dcterms:modified>
</cp:coreProperties>
</file>